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195" windowHeight="9720" tabRatio="930" activeTab="0"/>
  </bookViews>
  <sheets>
    <sheet name="Setup" sheetId="1" r:id="rId1"/>
    <sheet name="Fixtures (4)" sheetId="2" state="hidden" r:id="rId2"/>
    <sheet name="Tables (4)" sheetId="3" state="hidden" r:id="rId3"/>
    <sheet name="Fixtures (12)" sheetId="4" r:id="rId4"/>
    <sheet name="Tables (12)" sheetId="5" r:id="rId5"/>
    <sheet name="Calcs" sheetId="6" state="hidden" r:id="rId6"/>
    <sheet name="Fixtures (11)" sheetId="7" state="hidden" r:id="rId7"/>
    <sheet name="Tables (11)" sheetId="8" state="hidden" r:id="rId8"/>
    <sheet name="Fixtures (10)" sheetId="9" state="hidden" r:id="rId9"/>
    <sheet name="Tables (10)" sheetId="10" state="hidden" r:id="rId10"/>
    <sheet name="Fixtures (9)" sheetId="11" state="hidden" r:id="rId11"/>
    <sheet name="Tables (9)" sheetId="12" state="hidden" r:id="rId12"/>
    <sheet name="Fixtures (5)" sheetId="13" state="hidden" r:id="rId13"/>
    <sheet name="Tables (5)" sheetId="14" state="hidden" r:id="rId14"/>
    <sheet name="Fixtures (6)" sheetId="15" state="hidden" r:id="rId15"/>
    <sheet name="Tables (6)" sheetId="16" state="hidden" r:id="rId16"/>
    <sheet name="Fixtures (7)" sheetId="17" state="hidden" r:id="rId17"/>
    <sheet name="Tables (7)" sheetId="18" state="hidden" r:id="rId18"/>
    <sheet name="Fixtures (8)" sheetId="19" state="hidden" r:id="rId19"/>
    <sheet name="Tables (8)" sheetId="20" state="hidden" r:id="rId20"/>
  </sheets>
  <externalReferences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<sst xmlns="http://schemas.openxmlformats.org/spreadsheetml/2006/main" count="1179" uniqueCount="79">
  <si>
    <t>Score</t>
  </si>
  <si>
    <t>NUMBER OF TEAMS</t>
  </si>
  <si>
    <t>Team name</t>
  </si>
  <si>
    <t>Round</t>
  </si>
  <si>
    <t>(4-12)</t>
  </si>
  <si>
    <t>Fixtures</t>
  </si>
  <si>
    <t>Home</t>
  </si>
  <si>
    <t>Away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</si>
  <si>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</si>
  <si>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</si>
  <si>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</si>
  <si>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</si>
  <si>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</si>
  <si>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</si>
  <si>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</si>
  <si>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</si>
  <si>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</si>
  <si>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</si>
  <si>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</si>
  <si>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</si>
  <si>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Group A</t>
  </si>
  <si>
    <t>Group B</t>
  </si>
  <si>
    <t>R</t>
  </si>
  <si>
    <t>Team</t>
  </si>
  <si>
    <t>M</t>
  </si>
  <si>
    <t>P</t>
  </si>
  <si>
    <t>W</t>
  </si>
  <si>
    <t>GD</t>
  </si>
  <si>
    <t>Pt</t>
  </si>
  <si>
    <t>Pt Rank</t>
  </si>
  <si>
    <t>GD Rank</t>
  </si>
  <si>
    <t>F Rank</t>
  </si>
  <si>
    <t>Tot Score</t>
  </si>
  <si>
    <t>Table for 4 teams</t>
  </si>
  <si>
    <t>Total</t>
  </si>
  <si>
    <t>Position</t>
  </si>
  <si>
    <t>Pts</t>
  </si>
  <si>
    <t>HOME GAME</t>
  </si>
  <si>
    <t>AWAY GAME</t>
  </si>
  <si>
    <t>Table</t>
  </si>
  <si>
    <t>Table for 5 teams</t>
  </si>
  <si>
    <t>Table for 6 teams</t>
  </si>
  <si>
    <t>Table A</t>
  </si>
  <si>
    <t>Table B</t>
  </si>
  <si>
    <t xml:space="preserve">Table A for 7 teams </t>
  </si>
  <si>
    <t>Table B for 7 teams</t>
  </si>
  <si>
    <t>Semi Final 1</t>
  </si>
  <si>
    <t>Semi Final 2</t>
  </si>
  <si>
    <t>3rd/4th Play-off</t>
  </si>
  <si>
    <t>Final</t>
  </si>
  <si>
    <t>4th/5th Play-off</t>
  </si>
  <si>
    <t>Final Placings</t>
  </si>
  <si>
    <t>Winner</t>
  </si>
  <si>
    <t>2nd</t>
  </si>
  <si>
    <t>5th</t>
  </si>
  <si>
    <t>4th</t>
  </si>
  <si>
    <t>3rd</t>
  </si>
  <si>
    <t>5th/6th Play-off</t>
  </si>
  <si>
    <t>6th</t>
  </si>
  <si>
    <t>7th</t>
  </si>
  <si>
    <t>6th/7th Play-off</t>
  </si>
  <si>
    <t xml:space="preserve">Table A for 8 teams </t>
  </si>
  <si>
    <t xml:space="preserve">Table B for 8 teams </t>
  </si>
  <si>
    <t>Championship Semi Final 1</t>
  </si>
  <si>
    <t>Championship Semi Final 2</t>
  </si>
  <si>
    <t>3rd/4th Play-Off</t>
  </si>
  <si>
    <t>5th/6th Play-Off</t>
  </si>
  <si>
    <t xml:space="preserve">Wooden Spoon </t>
  </si>
  <si>
    <t xml:space="preserve">Table A for 9 teams </t>
  </si>
  <si>
    <t xml:space="preserve">Table B for 9 teams </t>
  </si>
  <si>
    <t>© PTCC Spreadsheets</t>
  </si>
  <si>
    <t xml:space="preserve">Table A for 10 teams </t>
  </si>
  <si>
    <t xml:space="preserve">Table B for 10 teams </t>
  </si>
  <si>
    <t xml:space="preserve">Table A for 11 teams </t>
  </si>
  <si>
    <t xml:space="preserve">Table B for 11 teams </t>
  </si>
  <si>
    <t xml:space="preserve">Table A for 12 teams </t>
  </si>
  <si>
    <t xml:space="preserve">Table B for 12 teams </t>
  </si>
  <si>
    <t>Wooden Spoon</t>
  </si>
  <si>
    <t>Nuneaton District Football League Table &amp; Fixture Generator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</si>
</sst>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b/>
      <u val="single"/>
      <sz val="8"/>
      <name val="Verdana"/>
      <family val="2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indent="2"/>
      <protection/>
    </xf>
    <xf numFmtId="0" fontId="4" fillId="0" borderId="0" xfId="0" applyFont="1" applyFill="1" applyAlignment="1" applyProtection="1">
      <alignment horizontal="left" vertical="center" indent="1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 quotePrefix="1">
      <alignment horizontal="center" vertic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7" fillId="0" borderId="7" xfId="0" applyFont="1" applyFill="1" applyBorder="1" applyAlignment="1" applyProtection="1">
      <alignment horizontal="center"/>
      <protection hidden="1"/>
    </xf>
    <xf numFmtId="0" fontId="7" fillId="0" borderId="7" xfId="0" applyFont="1" applyFill="1" applyBorder="1" applyAlignment="1" applyProtection="1" quotePrefix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/>
      <protection hidden="1"/>
    </xf>
    <xf numFmtId="0" fontId="7" fillId="0" borderId="4" xfId="0" applyFont="1" applyFill="1" applyBorder="1" applyAlignment="1" applyProtection="1" quotePrefix="1">
      <alignment horizontal="center" vertical="center"/>
      <protection hidden="1"/>
    </xf>
    <xf numFmtId="0" fontId="7" fillId="0" borderId="6" xfId="0" applyFont="1" applyFill="1" applyBorder="1" applyAlignment="1" applyProtection="1" quotePrefix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7" fillId="0" borderId="9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7" fillId="0" borderId="2" xfId="0" applyFont="1" applyFill="1" applyBorder="1" applyAlignment="1" applyProtection="1">
      <alignment horizontal="center"/>
      <protection hidden="1"/>
    </xf>
    <xf numFmtId="0" fontId="7" fillId="0" borderId="3" xfId="0" applyFont="1" applyFill="1" applyBorder="1" applyAlignment="1" applyProtection="1">
      <alignment horizontal="center"/>
      <protection hidden="1"/>
    </xf>
    <xf numFmtId="0" fontId="7" fillId="0" borderId="4" xfId="0" applyFont="1" applyFill="1" applyBorder="1" applyAlignment="1" applyProtection="1">
      <alignment horizontal="center"/>
      <protection hidden="1"/>
    </xf>
    <xf numFmtId="0" fontId="7" fillId="0" borderId="6" xfId="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5" xfId="0" applyFont="1" applyFill="1" applyBorder="1" applyAlignment="1" applyProtection="1">
      <alignment horizontal="center"/>
      <protection hidden="1"/>
    </xf>
    <xf numFmtId="0" fontId="7" fillId="0" borderId="8" xfId="0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center"/>
      <protection hidden="1"/>
    </xf>
    <xf numFmtId="0" fontId="7" fillId="0" borderId="11" xfId="0" applyFont="1" applyFill="1" applyBorder="1" applyAlignment="1" applyProtection="1">
      <alignment horizontal="center"/>
      <protection hidden="1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 applyProtection="1">
      <alignment horizontal="right" vertical="center" indent="1"/>
      <protection/>
    </xf>
    <xf numFmtId="0" fontId="10" fillId="0" borderId="0" xfId="0" applyFont="1" applyAlignment="1" applyProtection="1">
      <alignment/>
      <protection hidden="1"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center"/>
      <protection hidden="1" locked="0"/>
    </xf>
    <xf numFmtId="0" fontId="7" fillId="0" borderId="1" xfId="0" applyFon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left" vertical="center" indent="1"/>
      <protection/>
    </xf>
    <xf numFmtId="0" fontId="3" fillId="0" borderId="0" xfId="0" applyFont="1" applyFill="1" applyAlignment="1" applyProtection="1">
      <alignment horizontal="right" vertical="center" indent="2"/>
      <protection/>
    </xf>
    <xf numFmtId="0" fontId="3" fillId="0" borderId="14" xfId="0" applyFont="1" applyFill="1" applyBorder="1" applyAlignment="1" applyProtection="1">
      <alignment horizontal="right" vertical="center" indent="2"/>
      <protection/>
    </xf>
    <xf numFmtId="0" fontId="0" fillId="0" borderId="0" xfId="0" applyAlignment="1">
      <alignment horizontal="center"/>
    </xf>
    <xf numFmtId="0" fontId="7" fillId="3" borderId="9" xfId="0" applyFont="1" applyFill="1" applyBorder="1" applyAlignment="1" applyProtection="1">
      <alignment horizontal="left" vertical="center"/>
      <protection hidden="1"/>
    </xf>
    <xf numFmtId="0" fontId="7" fillId="3" borderId="6" xfId="0" applyFont="1" applyFill="1" applyBorder="1" applyAlignment="1" applyProtection="1">
      <alignment horizontal="left" vertical="center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7" fillId="0" borderId="17" xfId="0" applyFont="1" applyFill="1" applyBorder="1" applyAlignment="1" applyProtection="1">
      <alignment horizontal="center"/>
      <protection hidden="1"/>
    </xf>
    <xf numFmtId="0" fontId="7" fillId="0" borderId="18" xfId="0" applyFont="1" applyFill="1" applyBorder="1" applyAlignment="1" applyProtection="1">
      <alignment horizontal="center"/>
      <protection hidden="1"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9" xfId="0" applyFont="1" applyFill="1" applyBorder="1" applyAlignment="1" applyProtection="1">
      <alignment horizontal="center"/>
      <protection hidden="1"/>
    </xf>
    <xf numFmtId="0" fontId="7" fillId="0" borderId="2" xfId="0" applyFont="1" applyFill="1" applyBorder="1" applyAlignment="1" applyProtection="1">
      <alignment horizontal="center"/>
      <protection hidden="1"/>
    </xf>
    <xf numFmtId="0" fontId="7" fillId="0" borderId="3" xfId="0" applyFont="1" applyFill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7" fillId="0" borderId="17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center"/>
      <protection hidden="1"/>
    </xf>
    <xf numFmtId="0" fontId="5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ont>
        <color rgb="FFFFFFFF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FF"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s"/>
      <sheetName val="Fixtures"/>
      <sheetName val="Tables"/>
      <sheetName val="Calcs A"/>
      <sheetName val="Calcs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4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5.00390625" style="18" customWidth="1"/>
    <col min="2" max="2" width="26.7109375" style="20" customWidth="1"/>
    <col min="3" max="3" width="5.140625" style="18" customWidth="1"/>
    <col min="4" max="4" width="9.8515625" style="18" customWidth="1"/>
    <col min="5" max="16384" width="9.140625" style="18" customWidth="1"/>
  </cols>
  <sheetData>
    <row r="1" ht="15.75">
      <c r="B1" s="83" t="s">
        <v>78</v>
      </c>
    </row>
    <row r="2" ht="15.75">
      <c r="B2" s="83"/>
    </row>
    <row r="5" spans="1:17" ht="14.25" customHeight="1">
      <c r="A5" s="84" t="s">
        <v>1</v>
      </c>
      <c r="B5" s="85"/>
      <c r="C5" s="2"/>
      <c r="D5" s="16" t="s">
        <v>4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ht="12">
      <c r="A6" s="19"/>
    </row>
    <row r="7" ht="12">
      <c r="A7" s="19"/>
    </row>
    <row r="8" ht="12">
      <c r="B8" s="21" t="s">
        <v>2</v>
      </c>
    </row>
    <row r="9" spans="1:2" ht="12">
      <c r="A9" s="18">
        <v>1</v>
      </c>
      <c r="B9" s="1" t="s">
        <v>8</v>
      </c>
    </row>
    <row r="10" spans="1:2" ht="12">
      <c r="A10" s="18">
        <f>IF(A9=$C$5,"",IF(A9="","",A9+1))</f>
        <v>2</v>
      </c>
      <c r="B10" s="1" t="s">
        <v>9</v>
      </c>
    </row>
    <row r="11" spans="1:2" ht="12">
      <c r="A11" s="18">
        <f>IF(A10=$C$5,"",IF(A10="","",A10+1))</f>
        <v>3</v>
      </c>
      <c r="B11" s="1" t="s">
        <v>10</v>
      </c>
    </row>
    <row r="12" spans="1:2" ht="12">
      <c r="A12" s="18">
        <f>IF(A11=$C$5,"",IF(A11="","",A11+1))</f>
        <v>4</v>
      </c>
      <c r="B12" s="1" t="s">
        <v>11</v>
      </c>
    </row>
    <row r="13" spans="1:2" ht="12">
      <c r="A13" s="18">
        <f>IF(A12=$C$5,"",IF(A12="","",A12+1))</f>
        <v>5</v>
      </c>
      <c r="B13" s="1" t="s">
        <v>12</v>
      </c>
    </row>
    <row r="14" spans="1:2" ht="12">
      <c r="A14" s="18">
        <f>IF(A13=$C$5,"",IF(A13="","",A13+1))</f>
        <v>6</v>
      </c>
      <c r="B14" s="1" t="s">
        <v>13</v>
      </c>
    </row>
    <row r="15" spans="1:2" ht="12">
      <c r="A15" s="18">
        <f aca="true" t="shared" si="0" ref="A15:A20">IF(A14=$C$5,"",IF(A14="","",A14+1))</f>
        <v>7</v>
      </c>
      <c r="B15" s="1" t="s">
        <v>14</v>
      </c>
    </row>
    <row r="16" spans="1:2" ht="12">
      <c r="A16" s="18">
        <f t="shared" si="0"/>
        <v>8</v>
      </c>
      <c r="B16" s="1" t="s">
        <v>15</v>
      </c>
    </row>
    <row r="17" spans="1:2" ht="12">
      <c r="A17" s="18">
        <f t="shared" si="0"/>
        <v>9</v>
      </c>
      <c r="B17" s="1" t="s">
        <v>16</v>
      </c>
    </row>
    <row r="18" spans="1:2" ht="12">
      <c r="A18" s="18">
        <f t="shared" si="0"/>
        <v>10</v>
      </c>
      <c r="B18" s="1" t="s">
        <v>17</v>
      </c>
    </row>
    <row r="19" spans="1:2" ht="12">
      <c r="A19" s="18">
        <f t="shared" si="0"/>
        <v>11</v>
      </c>
      <c r="B19" s="1" t="s">
        <v>18</v>
      </c>
    </row>
    <row r="20" spans="1:2" ht="12">
      <c r="A20" s="18">
        <f t="shared" si="0"/>
        <v>12</v>
      </c>
      <c r="B20" s="1" t="s">
        <v>19</v>
      </c>
    </row>
    <row r="26" ht="12">
      <c r="B26" s="18"/>
    </row>
    <row r="34" ht="12">
      <c r="G34" s="75" t="s">
        <v>70</v>
      </c>
    </row>
  </sheetData>
  <sheetProtection sheet="1" objects="1" scenarios="1"/>
  <mergeCells count="1">
    <mergeCell ref="A5:B5"/>
  </mergeCells>
  <conditionalFormatting sqref="B9:B20">
    <cfRule type="expression" priority="1" dxfId="0" stopIfTrue="1">
      <formula>$A9=""</formula>
    </cfRule>
  </conditionalFormatting>
  <dataValidations count="1">
    <dataValidation type="list" allowBlank="1" showDropDown="1" showInputMessage="1" showErrorMessage="1" prompt="Enter between 4 and 12." error="Nope, you need to enter an integer between 4 and 12." sqref="C5">
      <formula1>"4,5,6,7,8,9,10,11,12"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8"/>
  <dimension ref="B1:AA43"/>
  <sheetViews>
    <sheetView showGridLines="0" workbookViewId="0" topLeftCell="A1">
      <selection activeCell="B25" sqref="B25"/>
    </sheetView>
  </sheetViews>
  <sheetFormatPr defaultColWidth="9.140625" defaultRowHeight="12.75"/>
  <cols>
    <col min="1" max="1" width="4.00390625" style="45" customWidth="1"/>
    <col min="2" max="2" width="6.8515625" style="45" customWidth="1"/>
    <col min="3" max="3" width="25.140625" style="45" bestFit="1" customWidth="1"/>
    <col min="4" max="6" width="4.7109375" style="45" customWidth="1"/>
    <col min="7" max="7" width="4.7109375" style="46" customWidth="1"/>
    <col min="8" max="33" width="4.7109375" style="45" customWidth="1"/>
    <col min="34" max="16384" width="9.140625" style="45" customWidth="1"/>
  </cols>
  <sheetData>
    <row r="1" ht="12.75" customHeight="1">
      <c r="B1" s="53" t="s">
        <v>42</v>
      </c>
    </row>
    <row r="2" ht="12.75" customHeight="1" thickBot="1"/>
    <row r="3" spans="2:27" s="47" customFormat="1" ht="12.75" customHeight="1" thickBot="1">
      <c r="B3" s="87" t="s">
        <v>35</v>
      </c>
      <c r="C3" s="89" t="s">
        <v>23</v>
      </c>
      <c r="D3" s="89" t="s">
        <v>25</v>
      </c>
      <c r="E3" s="89" t="s">
        <v>26</v>
      </c>
      <c r="F3" s="89" t="s">
        <v>11</v>
      </c>
      <c r="G3" s="89" t="s">
        <v>19</v>
      </c>
      <c r="H3" s="89" t="s">
        <v>13</v>
      </c>
      <c r="I3" s="89" t="s">
        <v>8</v>
      </c>
      <c r="J3" s="89" t="s">
        <v>27</v>
      </c>
      <c r="K3" s="89" t="s">
        <v>36</v>
      </c>
      <c r="L3" s="91" t="s">
        <v>37</v>
      </c>
      <c r="M3" s="92"/>
      <c r="N3" s="92"/>
      <c r="O3" s="92"/>
      <c r="P3" s="92"/>
      <c r="Q3" s="92"/>
      <c r="R3" s="92"/>
      <c r="S3" s="93"/>
      <c r="T3" s="91" t="s">
        <v>38</v>
      </c>
      <c r="U3" s="92"/>
      <c r="V3" s="92"/>
      <c r="W3" s="92"/>
      <c r="X3" s="92"/>
      <c r="Y3" s="92"/>
      <c r="Z3" s="92"/>
      <c r="AA3" s="93"/>
    </row>
    <row r="4" spans="2:27" s="23" customFormat="1" ht="12.75" customHeight="1" thickBot="1">
      <c r="B4" s="88"/>
      <c r="C4" s="90"/>
      <c r="D4" s="90"/>
      <c r="E4" s="90"/>
      <c r="F4" s="90"/>
      <c r="G4" s="90"/>
      <c r="H4" s="90"/>
      <c r="I4" s="90"/>
      <c r="J4" s="90"/>
      <c r="K4" s="90"/>
      <c r="L4" s="48" t="s">
        <v>25</v>
      </c>
      <c r="M4" s="48" t="s">
        <v>26</v>
      </c>
      <c r="N4" s="48" t="s">
        <v>11</v>
      </c>
      <c r="O4" s="48" t="s">
        <v>19</v>
      </c>
      <c r="P4" s="48" t="s">
        <v>13</v>
      </c>
      <c r="Q4" s="48" t="s">
        <v>8</v>
      </c>
      <c r="R4" s="48" t="s">
        <v>27</v>
      </c>
      <c r="S4" s="48" t="s">
        <v>36</v>
      </c>
      <c r="T4" s="48" t="s">
        <v>25</v>
      </c>
      <c r="U4" s="48" t="s">
        <v>26</v>
      </c>
      <c r="V4" s="48" t="s">
        <v>11</v>
      </c>
      <c r="W4" s="48" t="s">
        <v>19</v>
      </c>
      <c r="X4" s="48" t="s">
        <v>13</v>
      </c>
      <c r="Y4" s="48" t="s">
        <v>8</v>
      </c>
      <c r="Z4" s="48" t="s">
        <v>27</v>
      </c>
      <c r="AA4" s="48" t="s">
        <v>36</v>
      </c>
    </row>
    <row r="5" spans="2:27" ht="12" customHeight="1">
      <c r="B5" s="49">
        <v>1</v>
      </c>
      <c r="C5" s="50" t="str">
        <f>VLOOKUP(B5,Calcs!$A$81:$AB$86,2,FALSE)</f>
        <v>A</v>
      </c>
      <c r="D5" s="50">
        <f>VLOOKUP($C5,Calcs!$B$81:$AB$86,COLUMN(),FALSE)</f>
        <v>0</v>
      </c>
      <c r="E5" s="50">
        <f>VLOOKUP($C5,Calcs!$B$81:$AB$86,COLUMN(),FALSE)</f>
        <v>0</v>
      </c>
      <c r="F5" s="50">
        <f>VLOOKUP($C5,Calcs!$B$81:$AB$86,COLUMN(),FALSE)</f>
        <v>0</v>
      </c>
      <c r="G5" s="50">
        <f>VLOOKUP($C5,Calcs!$B$81:$AB$86,COLUMN(),FALSE)</f>
        <v>0</v>
      </c>
      <c r="H5" s="50">
        <f>VLOOKUP($C5,Calcs!$B$81:$AB$86,COLUMN(),FALSE)</f>
        <v>0</v>
      </c>
      <c r="I5" s="50">
        <f>VLOOKUP($C5,Calcs!$B$81:$AB$86,COLUMN(),FALSE)</f>
        <v>0</v>
      </c>
      <c r="J5" s="50">
        <f>VLOOKUP($C5,Calcs!$B$81:$AB$86,COLUMN(),FALSE)</f>
        <v>0</v>
      </c>
      <c r="K5" s="50">
        <f>VLOOKUP($C5,Calcs!$B$81:$AB$86,COLUMN(),FALSE)</f>
        <v>0</v>
      </c>
      <c r="L5" s="25">
        <f>VLOOKUP($C5,Calcs!$B$81:$AB$86,COLUMN(),FALSE)</f>
        <v>0</v>
      </c>
      <c r="M5" s="25">
        <f>VLOOKUP($C5,Calcs!$B$81:$AB$86,COLUMN(),FALSE)</f>
        <v>0</v>
      </c>
      <c r="N5" s="25">
        <f>VLOOKUP($C5,Calcs!$B$81:$AB$86,COLUMN(),FALSE)</f>
        <v>0</v>
      </c>
      <c r="O5" s="25">
        <f>VLOOKUP($C5,Calcs!$B$81:$AB$86,COLUMN(),FALSE)</f>
        <v>0</v>
      </c>
      <c r="P5" s="25">
        <f>VLOOKUP($C5,Calcs!$B$81:$AB$86,COLUMN(),FALSE)</f>
        <v>0</v>
      </c>
      <c r="Q5" s="25">
        <f>VLOOKUP($C5,Calcs!$B$81:$AB$86,COLUMN(),FALSE)</f>
        <v>0</v>
      </c>
      <c r="R5" s="25">
        <f>VLOOKUP($C5,Calcs!$B$81:$AB$86,COLUMN(),FALSE)</f>
        <v>0</v>
      </c>
      <c r="S5" s="25">
        <f>VLOOKUP($C5,Calcs!$B$81:$AB$86,COLUMN(),FALSE)</f>
        <v>0</v>
      </c>
      <c r="T5" s="25">
        <f>VLOOKUP($C5,Calcs!$B$81:$AB$86,COLUMN(),FALSE)</f>
        <v>0</v>
      </c>
      <c r="U5" s="25">
        <f>VLOOKUP($C5,Calcs!$B$81:$AB$86,COLUMN(),FALSE)</f>
        <v>0</v>
      </c>
      <c r="V5" s="25">
        <f>VLOOKUP($C5,Calcs!$B$81:$AB$86,COLUMN(),FALSE)</f>
        <v>0</v>
      </c>
      <c r="W5" s="25">
        <f>VLOOKUP($C5,Calcs!$B$81:$AB$86,COLUMN(),FALSE)</f>
        <v>0</v>
      </c>
      <c r="X5" s="25">
        <f>VLOOKUP($C5,Calcs!$B$81:$AB$86,COLUMN(),FALSE)</f>
        <v>0</v>
      </c>
      <c r="Y5" s="25">
        <f>VLOOKUP($C5,Calcs!$B$81:$AB$86,COLUMN(),FALSE)</f>
        <v>0</v>
      </c>
      <c r="Z5" s="25">
        <f>VLOOKUP($C5,Calcs!$B$81:$AB$86,COLUMN(),FALSE)</f>
        <v>0</v>
      </c>
      <c r="AA5" s="25">
        <f>VLOOKUP($C5,Calcs!$B$81:$AB$86,COLUMN(),FALSE)</f>
        <v>0</v>
      </c>
    </row>
    <row r="6" spans="2:27" ht="12" customHeight="1">
      <c r="B6" s="49">
        <f>IF(B5&lt;&gt;"",IF(B5='[1]Teams'!$B$2,"",B5+1),"")</f>
        <v>2</v>
      </c>
      <c r="C6" s="50" t="str">
        <f>VLOOKUP(B6,Calcs!$A$81:$AB$86,2,FALSE)</f>
        <v>B</v>
      </c>
      <c r="D6" s="50">
        <f>VLOOKUP($C6,Calcs!$B$81:$AB$86,COLUMN(),FALSE)</f>
        <v>0</v>
      </c>
      <c r="E6" s="50">
        <f>VLOOKUP($C6,Calcs!$B$81:$AB$86,COLUMN(),FALSE)</f>
        <v>0</v>
      </c>
      <c r="F6" s="50">
        <f>VLOOKUP($C6,Calcs!$B$81:$AB$86,COLUMN(),FALSE)</f>
        <v>0</v>
      </c>
      <c r="G6" s="50">
        <f>VLOOKUP($C6,Calcs!$B$81:$AB$86,COLUMN(),FALSE)</f>
        <v>0</v>
      </c>
      <c r="H6" s="50">
        <f>VLOOKUP($C6,Calcs!$B$81:$AB$86,COLUMN(),FALSE)</f>
        <v>0</v>
      </c>
      <c r="I6" s="50">
        <f>VLOOKUP($C6,Calcs!$B$81:$AB$86,COLUMN(),FALSE)</f>
        <v>0</v>
      </c>
      <c r="J6" s="50">
        <f>VLOOKUP($C6,Calcs!$B$81:$AB$86,COLUMN(),FALSE)</f>
        <v>0</v>
      </c>
      <c r="K6" s="50">
        <f>VLOOKUP($C6,Calcs!$B$81:$AB$86,COLUMN(),FALSE)</f>
        <v>0</v>
      </c>
      <c r="L6" s="25">
        <f>VLOOKUP($C6,Calcs!$B$81:$AB$86,COLUMN(),FALSE)</f>
        <v>0</v>
      </c>
      <c r="M6" s="25">
        <f>VLOOKUP($C6,Calcs!$B$81:$AB$86,COLUMN(),FALSE)</f>
        <v>0</v>
      </c>
      <c r="N6" s="25">
        <f>VLOOKUP($C6,Calcs!$B$81:$AB$86,COLUMN(),FALSE)</f>
        <v>0</v>
      </c>
      <c r="O6" s="25">
        <f>VLOOKUP($C6,Calcs!$B$81:$AB$86,COLUMN(),FALSE)</f>
        <v>0</v>
      </c>
      <c r="P6" s="25">
        <f>VLOOKUP($C6,Calcs!$B$81:$AB$86,COLUMN(),FALSE)</f>
        <v>0</v>
      </c>
      <c r="Q6" s="25">
        <f>VLOOKUP($C6,Calcs!$B$81:$AB$86,COLUMN(),FALSE)</f>
        <v>0</v>
      </c>
      <c r="R6" s="25">
        <f>VLOOKUP($C6,Calcs!$B$81:$AB$86,COLUMN(),FALSE)</f>
        <v>0</v>
      </c>
      <c r="S6" s="25">
        <f>VLOOKUP($C6,Calcs!$B$81:$AB$86,COLUMN(),FALSE)</f>
        <v>0</v>
      </c>
      <c r="T6" s="25">
        <f>VLOOKUP($C6,Calcs!$B$81:$AB$86,COLUMN(),FALSE)</f>
        <v>0</v>
      </c>
      <c r="U6" s="25">
        <f>VLOOKUP($C6,Calcs!$B$81:$AB$86,COLUMN(),FALSE)</f>
        <v>0</v>
      </c>
      <c r="V6" s="25">
        <f>VLOOKUP($C6,Calcs!$B$81:$AB$86,COLUMN(),FALSE)</f>
        <v>0</v>
      </c>
      <c r="W6" s="25">
        <f>VLOOKUP($C6,Calcs!$B$81:$AB$86,COLUMN(),FALSE)</f>
        <v>0</v>
      </c>
      <c r="X6" s="25">
        <f>VLOOKUP($C6,Calcs!$B$81:$AB$86,COLUMN(),FALSE)</f>
        <v>0</v>
      </c>
      <c r="Y6" s="25">
        <f>VLOOKUP($C6,Calcs!$B$81:$AB$86,COLUMN(),FALSE)</f>
        <v>0</v>
      </c>
      <c r="Z6" s="25">
        <f>VLOOKUP($C6,Calcs!$B$81:$AB$86,COLUMN(),FALSE)</f>
        <v>0</v>
      </c>
      <c r="AA6" s="25">
        <f>VLOOKUP($C6,Calcs!$B$81:$AB$86,COLUMN(),FALSE)</f>
        <v>0</v>
      </c>
    </row>
    <row r="7" spans="2:27" ht="12" customHeight="1">
      <c r="B7" s="49">
        <f>IF(B6&lt;&gt;"",IF(B6='[1]Teams'!$B$2,"",B6+1),"")</f>
        <v>3</v>
      </c>
      <c r="C7" s="50" t="str">
        <f>VLOOKUP(B7,Calcs!$A$81:$AB$86,2,FALSE)</f>
        <v>C</v>
      </c>
      <c r="D7" s="50">
        <f>VLOOKUP($C7,Calcs!$B$81:$AB$86,COLUMN(),FALSE)</f>
        <v>0</v>
      </c>
      <c r="E7" s="50">
        <f>VLOOKUP($C7,Calcs!$B$81:$AB$86,COLUMN(),FALSE)</f>
        <v>0</v>
      </c>
      <c r="F7" s="50">
        <f>VLOOKUP($C7,Calcs!$B$81:$AB$86,COLUMN(),FALSE)</f>
        <v>0</v>
      </c>
      <c r="G7" s="50">
        <f>VLOOKUP($C7,Calcs!$B$81:$AB$86,COLUMN(),FALSE)</f>
        <v>0</v>
      </c>
      <c r="H7" s="50">
        <f>VLOOKUP($C7,Calcs!$B$81:$AB$86,COLUMN(),FALSE)</f>
        <v>0</v>
      </c>
      <c r="I7" s="50">
        <f>VLOOKUP($C7,Calcs!$B$81:$AB$86,COLUMN(),FALSE)</f>
        <v>0</v>
      </c>
      <c r="J7" s="50">
        <f>VLOOKUP($C7,Calcs!$B$81:$AB$86,COLUMN(),FALSE)</f>
        <v>0</v>
      </c>
      <c r="K7" s="50">
        <f>VLOOKUP($C7,Calcs!$B$81:$AB$86,COLUMN(),FALSE)</f>
        <v>0</v>
      </c>
      <c r="L7" s="25">
        <f>VLOOKUP($C7,Calcs!$B$81:$AB$86,COLUMN(),FALSE)</f>
        <v>0</v>
      </c>
      <c r="M7" s="25">
        <f>VLOOKUP($C7,Calcs!$B$81:$AB$86,COLUMN(),FALSE)</f>
        <v>0</v>
      </c>
      <c r="N7" s="25">
        <f>VLOOKUP($C7,Calcs!$B$81:$AB$86,COLUMN(),FALSE)</f>
        <v>0</v>
      </c>
      <c r="O7" s="25">
        <f>VLOOKUP($C7,Calcs!$B$81:$AB$86,COLUMN(),FALSE)</f>
        <v>0</v>
      </c>
      <c r="P7" s="25">
        <f>VLOOKUP($C7,Calcs!$B$81:$AB$86,COLUMN(),FALSE)</f>
        <v>0</v>
      </c>
      <c r="Q7" s="25">
        <f>VLOOKUP($C7,Calcs!$B$81:$AB$86,COLUMN(),FALSE)</f>
        <v>0</v>
      </c>
      <c r="R7" s="25">
        <f>VLOOKUP($C7,Calcs!$B$81:$AB$86,COLUMN(),FALSE)</f>
        <v>0</v>
      </c>
      <c r="S7" s="25">
        <f>VLOOKUP($C7,Calcs!$B$81:$AB$86,COLUMN(),FALSE)</f>
        <v>0</v>
      </c>
      <c r="T7" s="25">
        <f>VLOOKUP($C7,Calcs!$B$81:$AB$86,COLUMN(),FALSE)</f>
        <v>0</v>
      </c>
      <c r="U7" s="25">
        <f>VLOOKUP($C7,Calcs!$B$81:$AB$86,COLUMN(),FALSE)</f>
        <v>0</v>
      </c>
      <c r="V7" s="25">
        <f>VLOOKUP($C7,Calcs!$B$81:$AB$86,COLUMN(),FALSE)</f>
        <v>0</v>
      </c>
      <c r="W7" s="25">
        <f>VLOOKUP($C7,Calcs!$B$81:$AB$86,COLUMN(),FALSE)</f>
        <v>0</v>
      </c>
      <c r="X7" s="25">
        <f>VLOOKUP($C7,Calcs!$B$81:$AB$86,COLUMN(),FALSE)</f>
        <v>0</v>
      </c>
      <c r="Y7" s="25">
        <f>VLOOKUP($C7,Calcs!$B$81:$AB$86,COLUMN(),FALSE)</f>
        <v>0</v>
      </c>
      <c r="Z7" s="25">
        <f>VLOOKUP($C7,Calcs!$B$81:$AB$86,COLUMN(),FALSE)</f>
        <v>0</v>
      </c>
      <c r="AA7" s="25">
        <f>VLOOKUP($C7,Calcs!$B$81:$AB$86,COLUMN(),FALSE)</f>
        <v>0</v>
      </c>
    </row>
    <row r="8" spans="2:27" ht="12" customHeight="1">
      <c r="B8" s="49">
        <f>IF(B7&lt;&gt;"",IF(B7='[1]Teams'!$B$2,"",B7+1),"")</f>
        <v>4</v>
      </c>
      <c r="C8" s="50" t="str">
        <f>VLOOKUP(B8,Calcs!$A$81:$AB$86,2,FALSE)</f>
        <v>D</v>
      </c>
      <c r="D8" s="50">
        <f>VLOOKUP($C8,Calcs!$B$81:$AB$86,COLUMN(),FALSE)</f>
        <v>0</v>
      </c>
      <c r="E8" s="50">
        <f>VLOOKUP($C8,Calcs!$B$81:$AB$86,COLUMN(),FALSE)</f>
        <v>0</v>
      </c>
      <c r="F8" s="50">
        <f>VLOOKUP($C8,Calcs!$B$81:$AB$86,COLUMN(),FALSE)</f>
        <v>0</v>
      </c>
      <c r="G8" s="50">
        <f>VLOOKUP($C8,Calcs!$B$81:$AB$86,COLUMN(),FALSE)</f>
        <v>0</v>
      </c>
      <c r="H8" s="50">
        <f>VLOOKUP($C8,Calcs!$B$81:$AB$86,COLUMN(),FALSE)</f>
        <v>0</v>
      </c>
      <c r="I8" s="50">
        <f>VLOOKUP($C8,Calcs!$B$81:$AB$86,COLUMN(),FALSE)</f>
        <v>0</v>
      </c>
      <c r="J8" s="50">
        <f>VLOOKUP($C8,Calcs!$B$81:$AB$86,COLUMN(),FALSE)</f>
        <v>0</v>
      </c>
      <c r="K8" s="50">
        <f>VLOOKUP($C8,Calcs!$B$81:$AB$86,COLUMN(),FALSE)</f>
        <v>0</v>
      </c>
      <c r="L8" s="25">
        <f>VLOOKUP($C8,Calcs!$B$81:$AB$86,COLUMN(),FALSE)</f>
        <v>0</v>
      </c>
      <c r="M8" s="25">
        <f>VLOOKUP($C8,Calcs!$B$81:$AB$86,COLUMN(),FALSE)</f>
        <v>0</v>
      </c>
      <c r="N8" s="25">
        <f>VLOOKUP($C8,Calcs!$B$81:$AB$86,COLUMN(),FALSE)</f>
        <v>0</v>
      </c>
      <c r="O8" s="25">
        <f>VLOOKUP($C8,Calcs!$B$81:$AB$86,COLUMN(),FALSE)</f>
        <v>0</v>
      </c>
      <c r="P8" s="25">
        <f>VLOOKUP($C8,Calcs!$B$81:$AB$86,COLUMN(),FALSE)</f>
        <v>0</v>
      </c>
      <c r="Q8" s="25">
        <f>VLOOKUP($C8,Calcs!$B$81:$AB$86,COLUMN(),FALSE)</f>
        <v>0</v>
      </c>
      <c r="R8" s="25">
        <f>VLOOKUP($C8,Calcs!$B$81:$AB$86,COLUMN(),FALSE)</f>
        <v>0</v>
      </c>
      <c r="S8" s="25">
        <f>VLOOKUP($C8,Calcs!$B$81:$AB$86,COLUMN(),FALSE)</f>
        <v>0</v>
      </c>
      <c r="T8" s="25">
        <f>VLOOKUP($C8,Calcs!$B$81:$AB$86,COLUMN(),FALSE)</f>
        <v>0</v>
      </c>
      <c r="U8" s="25">
        <f>VLOOKUP($C8,Calcs!$B$81:$AB$86,COLUMN(),FALSE)</f>
        <v>0</v>
      </c>
      <c r="V8" s="25">
        <f>VLOOKUP($C8,Calcs!$B$81:$AB$86,COLUMN(),FALSE)</f>
        <v>0</v>
      </c>
      <c r="W8" s="25">
        <f>VLOOKUP($C8,Calcs!$B$81:$AB$86,COLUMN(),FALSE)</f>
        <v>0</v>
      </c>
      <c r="X8" s="25">
        <f>VLOOKUP($C8,Calcs!$B$81:$AB$86,COLUMN(),FALSE)</f>
        <v>0</v>
      </c>
      <c r="Y8" s="25">
        <f>VLOOKUP($C8,Calcs!$B$81:$AB$86,COLUMN(),FALSE)</f>
        <v>0</v>
      </c>
      <c r="Z8" s="25">
        <f>VLOOKUP($C8,Calcs!$B$81:$AB$86,COLUMN(),FALSE)</f>
        <v>0</v>
      </c>
      <c r="AA8" s="25">
        <f>VLOOKUP($C8,Calcs!$B$81:$AB$86,COLUMN(),FALSE)</f>
        <v>0</v>
      </c>
    </row>
    <row r="9" spans="2:27" s="51" customFormat="1" ht="12" customHeight="1">
      <c r="B9" s="49">
        <f>IF(B8&lt;&gt;"",IF(B8='[1]Teams'!$B$2,"",B8+1),"")</f>
        <v>5</v>
      </c>
      <c r="C9" s="50" t="str">
        <f>VLOOKUP(B9,Calcs!$A$81:$AB$86,2,FALSE)</f>
        <v>E</v>
      </c>
      <c r="D9" s="50">
        <f>VLOOKUP($C9,Calcs!$B$81:$AB$86,COLUMN(),FALSE)</f>
        <v>0</v>
      </c>
      <c r="E9" s="50">
        <f>VLOOKUP($C9,Calcs!$B$81:$AB$86,COLUMN(),FALSE)</f>
        <v>0</v>
      </c>
      <c r="F9" s="50">
        <f>VLOOKUP($C9,Calcs!$B$81:$AB$86,COLUMN(),FALSE)</f>
        <v>0</v>
      </c>
      <c r="G9" s="50">
        <f>VLOOKUP($C9,Calcs!$B$81:$AB$86,COLUMN(),FALSE)</f>
        <v>0</v>
      </c>
      <c r="H9" s="50">
        <f>VLOOKUP($C9,Calcs!$B$81:$AB$86,COLUMN(),FALSE)</f>
        <v>0</v>
      </c>
      <c r="I9" s="50">
        <f>VLOOKUP($C9,Calcs!$B$81:$AB$86,COLUMN(),FALSE)</f>
        <v>0</v>
      </c>
      <c r="J9" s="50">
        <f>VLOOKUP($C9,Calcs!$B$81:$AB$86,COLUMN(),FALSE)</f>
        <v>0</v>
      </c>
      <c r="K9" s="50">
        <f>VLOOKUP($C9,Calcs!$B$81:$AB$86,COLUMN(),FALSE)</f>
        <v>0</v>
      </c>
      <c r="L9" s="25">
        <f>VLOOKUP($C9,Calcs!$B$81:$AB$86,COLUMN(),FALSE)</f>
        <v>0</v>
      </c>
      <c r="M9" s="25">
        <f>VLOOKUP($C9,Calcs!$B$81:$AB$86,COLUMN(),FALSE)</f>
        <v>0</v>
      </c>
      <c r="N9" s="25">
        <f>VLOOKUP($C9,Calcs!$B$81:$AB$86,COLUMN(),FALSE)</f>
        <v>0</v>
      </c>
      <c r="O9" s="25">
        <f>VLOOKUP($C9,Calcs!$B$81:$AB$86,COLUMN(),FALSE)</f>
        <v>0</v>
      </c>
      <c r="P9" s="25">
        <f>VLOOKUP($C9,Calcs!$B$81:$AB$86,COLUMN(),FALSE)</f>
        <v>0</v>
      </c>
      <c r="Q9" s="25">
        <f>VLOOKUP($C9,Calcs!$B$81:$AB$86,COLUMN(),FALSE)</f>
        <v>0</v>
      </c>
      <c r="R9" s="25">
        <f>VLOOKUP($C9,Calcs!$B$81:$AB$86,COLUMN(),FALSE)</f>
        <v>0</v>
      </c>
      <c r="S9" s="25">
        <f>VLOOKUP($C9,Calcs!$B$81:$AB$86,COLUMN(),FALSE)</f>
        <v>0</v>
      </c>
      <c r="T9" s="25">
        <f>VLOOKUP($C9,Calcs!$B$81:$AB$86,COLUMN(),FALSE)</f>
        <v>0</v>
      </c>
      <c r="U9" s="25">
        <f>VLOOKUP($C9,Calcs!$B$81:$AB$86,COLUMN(),FALSE)</f>
        <v>0</v>
      </c>
      <c r="V9" s="25">
        <f>VLOOKUP($C9,Calcs!$B$81:$AB$86,COLUMN(),FALSE)</f>
        <v>0</v>
      </c>
      <c r="W9" s="25">
        <f>VLOOKUP($C9,Calcs!$B$81:$AB$86,COLUMN(),FALSE)</f>
        <v>0</v>
      </c>
      <c r="X9" s="25">
        <f>VLOOKUP($C9,Calcs!$B$81:$AB$86,COLUMN(),FALSE)</f>
        <v>0</v>
      </c>
      <c r="Y9" s="25">
        <f>VLOOKUP($C9,Calcs!$B$81:$AB$86,COLUMN(),FALSE)</f>
        <v>0</v>
      </c>
      <c r="Z9" s="25">
        <f>VLOOKUP($C9,Calcs!$B$81:$AB$86,COLUMN(),FALSE)</f>
        <v>0</v>
      </c>
      <c r="AA9" s="25">
        <f>VLOOKUP($C9,Calcs!$B$81:$AB$86,COLUMN(),FALSE)</f>
        <v>0</v>
      </c>
    </row>
    <row r="10" ht="12.75" customHeight="1"/>
    <row r="11" ht="12.75" customHeight="1"/>
    <row r="12" ht="12.75" customHeight="1">
      <c r="B12" s="53" t="s">
        <v>43</v>
      </c>
    </row>
    <row r="13" ht="12.75" customHeight="1" thickBot="1"/>
    <row r="14" spans="2:27" ht="11.25" thickBot="1">
      <c r="B14" s="87" t="s">
        <v>35</v>
      </c>
      <c r="C14" s="89" t="s">
        <v>23</v>
      </c>
      <c r="D14" s="89" t="s">
        <v>25</v>
      </c>
      <c r="E14" s="89" t="s">
        <v>26</v>
      </c>
      <c r="F14" s="89" t="s">
        <v>11</v>
      </c>
      <c r="G14" s="89" t="s">
        <v>19</v>
      </c>
      <c r="H14" s="89" t="s">
        <v>13</v>
      </c>
      <c r="I14" s="89" t="s">
        <v>8</v>
      </c>
      <c r="J14" s="89" t="s">
        <v>27</v>
      </c>
      <c r="K14" s="89" t="s">
        <v>36</v>
      </c>
      <c r="L14" s="91" t="s">
        <v>37</v>
      </c>
      <c r="M14" s="92"/>
      <c r="N14" s="92"/>
      <c r="O14" s="92"/>
      <c r="P14" s="92"/>
      <c r="Q14" s="92"/>
      <c r="R14" s="92"/>
      <c r="S14" s="93"/>
      <c r="T14" s="91" t="s">
        <v>38</v>
      </c>
      <c r="U14" s="92"/>
      <c r="V14" s="92"/>
      <c r="W14" s="92"/>
      <c r="X14" s="92"/>
      <c r="Y14" s="92"/>
      <c r="Z14" s="92"/>
      <c r="AA14" s="93"/>
    </row>
    <row r="15" spans="2:27" ht="11.25" thickBot="1">
      <c r="B15" s="88"/>
      <c r="C15" s="90"/>
      <c r="D15" s="90"/>
      <c r="E15" s="90"/>
      <c r="F15" s="90"/>
      <c r="G15" s="90"/>
      <c r="H15" s="90"/>
      <c r="I15" s="90"/>
      <c r="J15" s="90"/>
      <c r="K15" s="90"/>
      <c r="L15" s="48" t="s">
        <v>25</v>
      </c>
      <c r="M15" s="48" t="s">
        <v>26</v>
      </c>
      <c r="N15" s="48" t="s">
        <v>11</v>
      </c>
      <c r="O15" s="48" t="s">
        <v>19</v>
      </c>
      <c r="P15" s="48" t="s">
        <v>13</v>
      </c>
      <c r="Q15" s="48" t="s">
        <v>8</v>
      </c>
      <c r="R15" s="48" t="s">
        <v>27</v>
      </c>
      <c r="S15" s="48" t="s">
        <v>36</v>
      </c>
      <c r="T15" s="48" t="s">
        <v>25</v>
      </c>
      <c r="U15" s="48" t="s">
        <v>26</v>
      </c>
      <c r="V15" s="48" t="s">
        <v>11</v>
      </c>
      <c r="W15" s="48" t="s">
        <v>19</v>
      </c>
      <c r="X15" s="48" t="s">
        <v>13</v>
      </c>
      <c r="Y15" s="48" t="s">
        <v>8</v>
      </c>
      <c r="Z15" s="48" t="s">
        <v>27</v>
      </c>
      <c r="AA15" s="48" t="s">
        <v>36</v>
      </c>
    </row>
    <row r="16" spans="2:27" ht="12" customHeight="1">
      <c r="B16" s="49">
        <v>1</v>
      </c>
      <c r="C16" s="50" t="str">
        <f>VLOOKUP(B16,Calcs!A$89:AB$94,2,FALSE)</f>
        <v>F</v>
      </c>
      <c r="D16" s="50">
        <f>VLOOKUP($C16,Calcs!$B$89:$AB$94,COLUMN(),FALSE)</f>
        <v>0</v>
      </c>
      <c r="E16" s="50">
        <f>VLOOKUP($C16,Calcs!$B$89:$AB$94,COLUMN(),FALSE)</f>
        <v>0</v>
      </c>
      <c r="F16" s="50">
        <f>VLOOKUP($C16,Calcs!$B$89:$AB$94,COLUMN(),FALSE)</f>
        <v>0</v>
      </c>
      <c r="G16" s="50">
        <f>VLOOKUP($C16,Calcs!$B$89:$AB$94,COLUMN(),FALSE)</f>
        <v>0</v>
      </c>
      <c r="H16" s="50">
        <f>VLOOKUP($C16,Calcs!$B$89:$AB$94,COLUMN(),FALSE)</f>
        <v>0</v>
      </c>
      <c r="I16" s="50">
        <f>VLOOKUP($C16,Calcs!$B$89:$AB$94,COLUMN(),FALSE)</f>
        <v>0</v>
      </c>
      <c r="J16" s="50">
        <f>VLOOKUP($C16,Calcs!$B$89:$AB$94,COLUMN(),FALSE)</f>
        <v>0</v>
      </c>
      <c r="K16" s="50">
        <f>VLOOKUP($C16,Calcs!$B$89:$AB$94,COLUMN(),FALSE)</f>
        <v>0</v>
      </c>
      <c r="L16" s="25">
        <f>VLOOKUP($C16,Calcs!$B$89:$AB$94,COLUMN(),FALSE)</f>
        <v>0</v>
      </c>
      <c r="M16" s="25">
        <f>VLOOKUP($C16,Calcs!$B$89:$AB$94,COLUMN(),FALSE)</f>
        <v>0</v>
      </c>
      <c r="N16" s="25">
        <f>VLOOKUP($C16,Calcs!$B$89:$AB$94,COLUMN(),FALSE)</f>
        <v>0</v>
      </c>
      <c r="O16" s="25">
        <f>VLOOKUP($C16,Calcs!$B$89:$AB$94,COLUMN(),FALSE)</f>
        <v>0</v>
      </c>
      <c r="P16" s="25">
        <f>VLOOKUP($C16,Calcs!$B$89:$AB$94,COLUMN(),FALSE)</f>
        <v>0</v>
      </c>
      <c r="Q16" s="25">
        <f>VLOOKUP($C16,Calcs!$B$89:$AB$94,COLUMN(),FALSE)</f>
        <v>0</v>
      </c>
      <c r="R16" s="25">
        <f>VLOOKUP($C16,Calcs!$B$89:$AB$94,COLUMN(),FALSE)</f>
        <v>0</v>
      </c>
      <c r="S16" s="25">
        <f>VLOOKUP($C16,Calcs!$B$89:$AB$94,COLUMN(),FALSE)</f>
        <v>0</v>
      </c>
      <c r="T16" s="25">
        <f>VLOOKUP($C16,Calcs!$B$89:$AB$94,COLUMN(),FALSE)</f>
        <v>0</v>
      </c>
      <c r="U16" s="25">
        <f>VLOOKUP($C16,Calcs!$B$89:$AB$94,COLUMN(),FALSE)</f>
        <v>0</v>
      </c>
      <c r="V16" s="25">
        <f>VLOOKUP($C16,Calcs!$B$89:$AB$94,COLUMN(),FALSE)</f>
        <v>0</v>
      </c>
      <c r="W16" s="25">
        <f>VLOOKUP($C16,Calcs!$B$89:$AB$94,COLUMN(),FALSE)</f>
        <v>0</v>
      </c>
      <c r="X16" s="25">
        <f>VLOOKUP($C16,Calcs!$B$89:$AB$94,COLUMN(),FALSE)</f>
        <v>0</v>
      </c>
      <c r="Y16" s="25">
        <f>VLOOKUP($C16,Calcs!$B$89:$AB$94,COLUMN(),FALSE)</f>
        <v>0</v>
      </c>
      <c r="Z16" s="25">
        <f>VLOOKUP($C16,Calcs!$B$89:$AB$94,COLUMN(),FALSE)</f>
        <v>0</v>
      </c>
      <c r="AA16" s="25">
        <f>VLOOKUP($C16,Calcs!$B$89:$AB$94,COLUMN(),FALSE)</f>
        <v>0</v>
      </c>
    </row>
    <row r="17" spans="2:27" ht="12" customHeight="1">
      <c r="B17" s="49">
        <f>IF(B16&lt;&gt;"",IF(B16='[1]Teams'!$B$2,"",B16+1),"")</f>
        <v>2</v>
      </c>
      <c r="C17" s="50" t="str">
        <f>VLOOKUP(B17,Calcs!A$89:AB$94,2,FALSE)</f>
        <v>G</v>
      </c>
      <c r="D17" s="50">
        <f>VLOOKUP($C17,Calcs!$B$89:$AB$94,COLUMN(),FALSE)</f>
        <v>0</v>
      </c>
      <c r="E17" s="50">
        <f>VLOOKUP($C17,Calcs!$B$89:$AB$94,COLUMN(),FALSE)</f>
        <v>0</v>
      </c>
      <c r="F17" s="50">
        <f>VLOOKUP($C17,Calcs!$B$89:$AB$94,COLUMN(),FALSE)</f>
        <v>0</v>
      </c>
      <c r="G17" s="50">
        <f>VLOOKUP($C17,Calcs!$B$89:$AB$94,COLUMN(),FALSE)</f>
        <v>0</v>
      </c>
      <c r="H17" s="50">
        <f>VLOOKUP($C17,Calcs!$B$89:$AB$94,COLUMN(),FALSE)</f>
        <v>0</v>
      </c>
      <c r="I17" s="50">
        <f>VLOOKUP($C17,Calcs!$B$89:$AB$94,COLUMN(),FALSE)</f>
        <v>0</v>
      </c>
      <c r="J17" s="50">
        <f>VLOOKUP($C17,Calcs!$B$89:$AB$94,COLUMN(),FALSE)</f>
        <v>0</v>
      </c>
      <c r="K17" s="50">
        <f>VLOOKUP($C17,Calcs!$B$89:$AB$94,COLUMN(),FALSE)</f>
        <v>0</v>
      </c>
      <c r="L17" s="25">
        <f>VLOOKUP($C17,Calcs!$B$89:$AB$94,COLUMN(),FALSE)</f>
        <v>0</v>
      </c>
      <c r="M17" s="25">
        <f>VLOOKUP($C17,Calcs!$B$89:$AB$94,COLUMN(),FALSE)</f>
        <v>0</v>
      </c>
      <c r="N17" s="25">
        <f>VLOOKUP($C17,Calcs!$B$89:$AB$94,COLUMN(),FALSE)</f>
        <v>0</v>
      </c>
      <c r="O17" s="25">
        <f>VLOOKUP($C17,Calcs!$B$89:$AB$94,COLUMN(),FALSE)</f>
        <v>0</v>
      </c>
      <c r="P17" s="25">
        <f>VLOOKUP($C17,Calcs!$B$89:$AB$94,COLUMN(),FALSE)</f>
        <v>0</v>
      </c>
      <c r="Q17" s="25">
        <f>VLOOKUP($C17,Calcs!$B$89:$AB$94,COLUMN(),FALSE)</f>
        <v>0</v>
      </c>
      <c r="R17" s="25">
        <f>VLOOKUP($C17,Calcs!$B$89:$AB$94,COLUMN(),FALSE)</f>
        <v>0</v>
      </c>
      <c r="S17" s="25">
        <f>VLOOKUP($C17,Calcs!$B$89:$AB$94,COLUMN(),FALSE)</f>
        <v>0</v>
      </c>
      <c r="T17" s="25">
        <f>VLOOKUP($C17,Calcs!$B$89:$AB$94,COLUMN(),FALSE)</f>
        <v>0</v>
      </c>
      <c r="U17" s="25">
        <f>VLOOKUP($C17,Calcs!$B$89:$AB$94,COLUMN(),FALSE)</f>
        <v>0</v>
      </c>
      <c r="V17" s="25">
        <f>VLOOKUP($C17,Calcs!$B$89:$AB$94,COLUMN(),FALSE)</f>
        <v>0</v>
      </c>
      <c r="W17" s="25">
        <f>VLOOKUP($C17,Calcs!$B$89:$AB$94,COLUMN(),FALSE)</f>
        <v>0</v>
      </c>
      <c r="X17" s="25">
        <f>VLOOKUP($C17,Calcs!$B$89:$AB$94,COLUMN(),FALSE)</f>
        <v>0</v>
      </c>
      <c r="Y17" s="25">
        <f>VLOOKUP($C17,Calcs!$B$89:$AB$94,COLUMN(),FALSE)</f>
        <v>0</v>
      </c>
      <c r="Z17" s="25">
        <f>VLOOKUP($C17,Calcs!$B$89:$AB$94,COLUMN(),FALSE)</f>
        <v>0</v>
      </c>
      <c r="AA17" s="25">
        <f>VLOOKUP($C17,Calcs!$B$89:$AB$94,COLUMN(),FALSE)</f>
        <v>0</v>
      </c>
    </row>
    <row r="18" spans="2:27" ht="12" customHeight="1">
      <c r="B18" s="49">
        <f>IF(B17&lt;&gt;"",IF(B17='[1]Teams'!$B$2,"",B17+1),"")</f>
        <v>3</v>
      </c>
      <c r="C18" s="50" t="str">
        <f>VLOOKUP(B18,Calcs!A$89:AB$94,2,FALSE)</f>
        <v>H</v>
      </c>
      <c r="D18" s="50">
        <f>VLOOKUP($C18,Calcs!$B$89:$AB$94,COLUMN(),FALSE)</f>
        <v>0</v>
      </c>
      <c r="E18" s="50">
        <f>VLOOKUP($C18,Calcs!$B$89:$AB$94,COLUMN(),FALSE)</f>
        <v>0</v>
      </c>
      <c r="F18" s="50">
        <f>VLOOKUP($C18,Calcs!$B$89:$AB$94,COLUMN(),FALSE)</f>
        <v>0</v>
      </c>
      <c r="G18" s="50">
        <f>VLOOKUP($C18,Calcs!$B$89:$AB$94,COLUMN(),FALSE)</f>
        <v>0</v>
      </c>
      <c r="H18" s="50">
        <f>VLOOKUP($C18,Calcs!$B$89:$AB$94,COLUMN(),FALSE)</f>
        <v>0</v>
      </c>
      <c r="I18" s="50">
        <f>VLOOKUP($C18,Calcs!$B$89:$AB$94,COLUMN(),FALSE)</f>
        <v>0</v>
      </c>
      <c r="J18" s="50">
        <f>VLOOKUP($C18,Calcs!$B$89:$AB$94,COLUMN(),FALSE)</f>
        <v>0</v>
      </c>
      <c r="K18" s="50">
        <f>VLOOKUP($C18,Calcs!$B$89:$AB$94,COLUMN(),FALSE)</f>
        <v>0</v>
      </c>
      <c r="L18" s="25">
        <f>VLOOKUP($C18,Calcs!$B$89:$AB$94,COLUMN(),FALSE)</f>
        <v>0</v>
      </c>
      <c r="M18" s="25">
        <f>VLOOKUP($C18,Calcs!$B$89:$AB$94,COLUMN(),FALSE)</f>
        <v>0</v>
      </c>
      <c r="N18" s="25">
        <f>VLOOKUP($C18,Calcs!$B$89:$AB$94,COLUMN(),FALSE)</f>
        <v>0</v>
      </c>
      <c r="O18" s="25">
        <f>VLOOKUP($C18,Calcs!$B$89:$AB$94,COLUMN(),FALSE)</f>
        <v>0</v>
      </c>
      <c r="P18" s="25">
        <f>VLOOKUP($C18,Calcs!$B$89:$AB$94,COLUMN(),FALSE)</f>
        <v>0</v>
      </c>
      <c r="Q18" s="25">
        <f>VLOOKUP($C18,Calcs!$B$89:$AB$94,COLUMN(),FALSE)</f>
        <v>0</v>
      </c>
      <c r="R18" s="25">
        <f>VLOOKUP($C18,Calcs!$B$89:$AB$94,COLUMN(),FALSE)</f>
        <v>0</v>
      </c>
      <c r="S18" s="25">
        <f>VLOOKUP($C18,Calcs!$B$89:$AB$94,COLUMN(),FALSE)</f>
        <v>0</v>
      </c>
      <c r="T18" s="25">
        <f>VLOOKUP($C18,Calcs!$B$89:$AB$94,COLUMN(),FALSE)</f>
        <v>0</v>
      </c>
      <c r="U18" s="25">
        <f>VLOOKUP($C18,Calcs!$B$89:$AB$94,COLUMN(),FALSE)</f>
        <v>0</v>
      </c>
      <c r="V18" s="25">
        <f>VLOOKUP($C18,Calcs!$B$89:$AB$94,COLUMN(),FALSE)</f>
        <v>0</v>
      </c>
      <c r="W18" s="25">
        <f>VLOOKUP($C18,Calcs!$B$89:$AB$94,COLUMN(),FALSE)</f>
        <v>0</v>
      </c>
      <c r="X18" s="25">
        <f>VLOOKUP($C18,Calcs!$B$89:$AB$94,COLUMN(),FALSE)</f>
        <v>0</v>
      </c>
      <c r="Y18" s="25">
        <f>VLOOKUP($C18,Calcs!$B$89:$AB$94,COLUMN(),FALSE)</f>
        <v>0</v>
      </c>
      <c r="Z18" s="25">
        <f>VLOOKUP($C18,Calcs!$B$89:$AB$94,COLUMN(),FALSE)</f>
        <v>0</v>
      </c>
      <c r="AA18" s="25">
        <f>VLOOKUP($C18,Calcs!$B$89:$AB$94,COLUMN(),FALSE)</f>
        <v>0</v>
      </c>
    </row>
    <row r="19" spans="2:27" ht="12" customHeight="1">
      <c r="B19" s="49">
        <f>IF(B18&lt;&gt;"",IF(B18='[1]Teams'!$B$2,"",B18+1),"")</f>
        <v>4</v>
      </c>
      <c r="C19" s="50" t="str">
        <f>VLOOKUP(B19,Calcs!A$89:AB$94,2,FALSE)</f>
        <v>I</v>
      </c>
      <c r="D19" s="50">
        <f>VLOOKUP($C19,Calcs!$B$89:$AB$94,COLUMN(),FALSE)</f>
        <v>0</v>
      </c>
      <c r="E19" s="50">
        <f>VLOOKUP($C19,Calcs!$B$89:$AB$94,COLUMN(),FALSE)</f>
        <v>0</v>
      </c>
      <c r="F19" s="50">
        <f>VLOOKUP($C19,Calcs!$B$89:$AB$94,COLUMN(),FALSE)</f>
        <v>0</v>
      </c>
      <c r="G19" s="50">
        <f>VLOOKUP($C19,Calcs!$B$89:$AB$94,COLUMN(),FALSE)</f>
        <v>0</v>
      </c>
      <c r="H19" s="50">
        <f>VLOOKUP($C19,Calcs!$B$89:$AB$94,COLUMN(),FALSE)</f>
        <v>0</v>
      </c>
      <c r="I19" s="50">
        <f>VLOOKUP($C19,Calcs!$B$89:$AB$94,COLUMN(),FALSE)</f>
        <v>0</v>
      </c>
      <c r="J19" s="50">
        <f>VLOOKUP($C19,Calcs!$B$89:$AB$94,COLUMN(),FALSE)</f>
        <v>0</v>
      </c>
      <c r="K19" s="50">
        <f>VLOOKUP($C19,Calcs!$B$89:$AB$94,COLUMN(),FALSE)</f>
        <v>0</v>
      </c>
      <c r="L19" s="25">
        <f>VLOOKUP($C19,Calcs!$B$89:$AB$94,COLUMN(),FALSE)</f>
        <v>0</v>
      </c>
      <c r="M19" s="25">
        <f>VLOOKUP($C19,Calcs!$B$89:$AB$94,COLUMN(),FALSE)</f>
        <v>0</v>
      </c>
      <c r="N19" s="25">
        <f>VLOOKUP($C19,Calcs!$B$89:$AB$94,COLUMN(),FALSE)</f>
        <v>0</v>
      </c>
      <c r="O19" s="25">
        <f>VLOOKUP($C19,Calcs!$B$89:$AB$94,COLUMN(),FALSE)</f>
        <v>0</v>
      </c>
      <c r="P19" s="25">
        <f>VLOOKUP($C19,Calcs!$B$89:$AB$94,COLUMN(),FALSE)</f>
        <v>0</v>
      </c>
      <c r="Q19" s="25">
        <f>VLOOKUP($C19,Calcs!$B$89:$AB$94,COLUMN(),FALSE)</f>
        <v>0</v>
      </c>
      <c r="R19" s="25">
        <f>VLOOKUP($C19,Calcs!$B$89:$AB$94,COLUMN(),FALSE)</f>
        <v>0</v>
      </c>
      <c r="S19" s="25">
        <f>VLOOKUP($C19,Calcs!$B$89:$AB$94,COLUMN(),FALSE)</f>
        <v>0</v>
      </c>
      <c r="T19" s="25">
        <f>VLOOKUP($C19,Calcs!$B$89:$AB$94,COLUMN(),FALSE)</f>
        <v>0</v>
      </c>
      <c r="U19" s="25">
        <f>VLOOKUP($C19,Calcs!$B$89:$AB$94,COLUMN(),FALSE)</f>
        <v>0</v>
      </c>
      <c r="V19" s="25">
        <f>VLOOKUP($C19,Calcs!$B$89:$AB$94,COLUMN(),FALSE)</f>
        <v>0</v>
      </c>
      <c r="W19" s="25">
        <f>VLOOKUP($C19,Calcs!$B$89:$AB$94,COLUMN(),FALSE)</f>
        <v>0</v>
      </c>
      <c r="X19" s="25">
        <f>VLOOKUP($C19,Calcs!$B$89:$AB$94,COLUMN(),FALSE)</f>
        <v>0</v>
      </c>
      <c r="Y19" s="25">
        <f>VLOOKUP($C19,Calcs!$B$89:$AB$94,COLUMN(),FALSE)</f>
        <v>0</v>
      </c>
      <c r="Z19" s="25">
        <f>VLOOKUP($C19,Calcs!$B$89:$AB$94,COLUMN(),FALSE)</f>
        <v>0</v>
      </c>
      <c r="AA19" s="25">
        <f>VLOOKUP($C19,Calcs!$B$89:$AB$94,COLUMN(),FALSE)</f>
        <v>0</v>
      </c>
    </row>
    <row r="20" spans="2:27" ht="12" customHeight="1">
      <c r="B20" s="49">
        <f>IF(B19&lt;&gt;"",IF(B19='[1]Teams'!$B$2,"",B19+1),"")</f>
        <v>5</v>
      </c>
      <c r="C20" s="50" t="str">
        <f>VLOOKUP(B20,Calcs!A$89:AB$94,2,FALSE)</f>
        <v>J</v>
      </c>
      <c r="D20" s="50">
        <f>VLOOKUP($C20,Calcs!$B$89:$AB$94,COLUMN(),FALSE)</f>
        <v>0</v>
      </c>
      <c r="E20" s="50">
        <f>VLOOKUP($C20,Calcs!$B$89:$AB$94,COLUMN(),FALSE)</f>
        <v>0</v>
      </c>
      <c r="F20" s="50">
        <f>VLOOKUP($C20,Calcs!$B$89:$AB$94,COLUMN(),FALSE)</f>
        <v>0</v>
      </c>
      <c r="G20" s="50">
        <f>VLOOKUP($C20,Calcs!$B$89:$AB$94,COLUMN(),FALSE)</f>
        <v>0</v>
      </c>
      <c r="H20" s="50">
        <f>VLOOKUP($C20,Calcs!$B$89:$AB$94,COLUMN(),FALSE)</f>
        <v>0</v>
      </c>
      <c r="I20" s="50">
        <f>VLOOKUP($C20,Calcs!$B$89:$AB$94,COLUMN(),FALSE)</f>
        <v>0</v>
      </c>
      <c r="J20" s="50">
        <f>VLOOKUP($C20,Calcs!$B$89:$AB$94,COLUMN(),FALSE)</f>
        <v>0</v>
      </c>
      <c r="K20" s="50">
        <f>VLOOKUP($C20,Calcs!$B$89:$AB$94,COLUMN(),FALSE)</f>
        <v>0</v>
      </c>
      <c r="L20" s="25">
        <f>VLOOKUP($C20,Calcs!$B$89:$AB$94,COLUMN(),FALSE)</f>
        <v>0</v>
      </c>
      <c r="M20" s="25">
        <f>VLOOKUP($C20,Calcs!$B$89:$AB$94,COLUMN(),FALSE)</f>
        <v>0</v>
      </c>
      <c r="N20" s="25">
        <f>VLOOKUP($C20,Calcs!$B$89:$AB$94,COLUMN(),FALSE)</f>
        <v>0</v>
      </c>
      <c r="O20" s="25">
        <f>VLOOKUP($C20,Calcs!$B$89:$AB$94,COLUMN(),FALSE)</f>
        <v>0</v>
      </c>
      <c r="P20" s="25">
        <f>VLOOKUP($C20,Calcs!$B$89:$AB$94,COLUMN(),FALSE)</f>
        <v>0</v>
      </c>
      <c r="Q20" s="25">
        <f>VLOOKUP($C20,Calcs!$B$89:$AB$94,COLUMN(),FALSE)</f>
        <v>0</v>
      </c>
      <c r="R20" s="25">
        <f>VLOOKUP($C20,Calcs!$B$89:$AB$94,COLUMN(),FALSE)</f>
        <v>0</v>
      </c>
      <c r="S20" s="25">
        <f>VLOOKUP($C20,Calcs!$B$89:$AB$94,COLUMN(),FALSE)</f>
        <v>0</v>
      </c>
      <c r="T20" s="25">
        <f>VLOOKUP($C20,Calcs!$B$89:$AB$94,COLUMN(),FALSE)</f>
        <v>0</v>
      </c>
      <c r="U20" s="25">
        <f>VLOOKUP($C20,Calcs!$B$89:$AB$94,COLUMN(),FALSE)</f>
        <v>0</v>
      </c>
      <c r="V20" s="25">
        <f>VLOOKUP($C20,Calcs!$B$89:$AB$94,COLUMN(),FALSE)</f>
        <v>0</v>
      </c>
      <c r="W20" s="25">
        <f>VLOOKUP($C20,Calcs!$B$89:$AB$94,COLUMN(),FALSE)</f>
        <v>0</v>
      </c>
      <c r="X20" s="25">
        <f>VLOOKUP($C20,Calcs!$B$89:$AB$94,COLUMN(),FALSE)</f>
        <v>0</v>
      </c>
      <c r="Y20" s="25">
        <f>VLOOKUP($C20,Calcs!$B$89:$AB$94,COLUMN(),FALSE)</f>
        <v>0</v>
      </c>
      <c r="Z20" s="25">
        <f>VLOOKUP($C20,Calcs!$B$89:$AB$94,COLUMN(),FALSE)</f>
        <v>0</v>
      </c>
      <c r="AA20" s="25">
        <f>VLOOKUP($C20,Calcs!$B$89:$AB$94,COLUMN(),FALSE)</f>
        <v>0</v>
      </c>
    </row>
    <row r="24" spans="2:13" ht="12.75" customHeight="1">
      <c r="B24" s="69"/>
      <c r="C24" s="3" t="s">
        <v>63</v>
      </c>
      <c r="D24" s="86">
        <f>IF(D5&lt;4,"",C5)</f>
      </c>
      <c r="E24" s="86"/>
      <c r="F24" s="86"/>
      <c r="G24" s="86"/>
      <c r="H24" s="79"/>
      <c r="I24" s="80"/>
      <c r="J24" s="86">
        <f>IF(D17&lt;4,"",C17)</f>
      </c>
      <c r="K24" s="86"/>
      <c r="L24" s="86"/>
      <c r="M24" s="86"/>
    </row>
    <row r="25" spans="2:13" ht="12.75" customHeight="1">
      <c r="B25" s="69"/>
      <c r="C25" s="3"/>
      <c r="D25" s="73"/>
      <c r="E25" s="73"/>
      <c r="F25" s="73"/>
      <c r="G25" s="73"/>
      <c r="H25" s="24"/>
      <c r="I25" s="22"/>
      <c r="J25" s="73"/>
      <c r="K25" s="73"/>
      <c r="L25" s="73"/>
      <c r="M25" s="73"/>
    </row>
    <row r="26" spans="2:13" ht="12.75" customHeight="1">
      <c r="B26" s="69"/>
      <c r="C26" s="3" t="s">
        <v>64</v>
      </c>
      <c r="D26" s="86">
        <f>IF(D16&lt;4,"",C16)</f>
      </c>
      <c r="E26" s="86"/>
      <c r="F26" s="86"/>
      <c r="G26" s="86"/>
      <c r="H26" s="79"/>
      <c r="I26" s="80"/>
      <c r="J26" s="86">
        <f>IF(D6&lt;4,"",C6)</f>
      </c>
      <c r="K26" s="86"/>
      <c r="L26" s="86"/>
      <c r="M26" s="86"/>
    </row>
    <row r="27" spans="2:13" ht="12.75" customHeight="1">
      <c r="B27" s="69"/>
      <c r="C27" s="3"/>
      <c r="D27" s="3"/>
      <c r="E27" s="3"/>
      <c r="F27" s="3"/>
      <c r="G27" s="3"/>
      <c r="H27" s="24"/>
      <c r="I27" s="22"/>
      <c r="J27" s="3"/>
      <c r="K27" s="3"/>
      <c r="L27" s="3"/>
      <c r="M27" s="3"/>
    </row>
    <row r="28" spans="2:13" ht="12.75" customHeight="1">
      <c r="B28" s="69"/>
      <c r="C28" s="3" t="s">
        <v>67</v>
      </c>
      <c r="D28" s="86">
        <f>IF(D9&lt;4,"",C9)</f>
      </c>
      <c r="E28" s="86"/>
      <c r="F28" s="86"/>
      <c r="G28" s="86"/>
      <c r="H28" s="79"/>
      <c r="I28" s="80"/>
      <c r="J28" s="86">
        <f>IF(D20&lt;4,"",C20)</f>
      </c>
      <c r="K28" s="86"/>
      <c r="L28" s="86"/>
      <c r="M28" s="86"/>
    </row>
    <row r="29" spans="2:13" ht="12.75" customHeight="1">
      <c r="B29" s="3"/>
      <c r="C29" s="3"/>
      <c r="D29" s="74"/>
      <c r="E29" s="74"/>
      <c r="F29" s="74"/>
      <c r="G29" s="74"/>
      <c r="H29" s="24"/>
      <c r="I29" s="22"/>
      <c r="J29" s="74"/>
      <c r="K29" s="74"/>
      <c r="L29" s="74"/>
      <c r="M29" s="74"/>
    </row>
    <row r="30" spans="2:13" ht="12.75" customHeight="1">
      <c r="B30" s="3"/>
      <c r="C30" s="3" t="s">
        <v>65</v>
      </c>
      <c r="D30" s="86">
        <f>IF(I24="","",IF(H24&gt;I24,J24,D24))</f>
      </c>
      <c r="E30" s="86"/>
      <c r="F30" s="86"/>
      <c r="G30" s="86"/>
      <c r="H30" s="79"/>
      <c r="I30" s="80"/>
      <c r="J30" s="86">
        <f>IF(I26="","",IF(H26&gt;I26,J26,D26))</f>
      </c>
      <c r="K30" s="86"/>
      <c r="L30" s="86"/>
      <c r="M30" s="86"/>
    </row>
    <row r="31" spans="2:10" ht="12.75" customHeight="1">
      <c r="B31" s="3"/>
      <c r="C31" s="3"/>
      <c r="D31" s="70"/>
      <c r="E31" s="70"/>
      <c r="F31" s="70"/>
      <c r="G31" s="45"/>
      <c r="H31" s="23"/>
      <c r="I31" s="23"/>
      <c r="J31" s="70"/>
    </row>
    <row r="32" spans="2:13" ht="12.75" customHeight="1">
      <c r="B32" s="69"/>
      <c r="C32" s="3" t="s">
        <v>49</v>
      </c>
      <c r="D32" s="86">
        <f>IF(I24="","",IF(H24&gt;I24,D24,J24))</f>
      </c>
      <c r="E32" s="86"/>
      <c r="F32" s="86"/>
      <c r="G32" s="86"/>
      <c r="H32" s="80"/>
      <c r="I32" s="80"/>
      <c r="J32" s="86">
        <f>IF(I26="","",IF(H26&gt;I26,D26,J26))</f>
      </c>
      <c r="K32" s="86"/>
      <c r="L32" s="86"/>
      <c r="M32" s="86"/>
    </row>
    <row r="33" spans="2:7" ht="12.75" customHeight="1">
      <c r="B33" s="3"/>
      <c r="C33" s="3"/>
      <c r="D33" s="3"/>
      <c r="E33" s="3"/>
      <c r="F33" s="3"/>
      <c r="G33" s="3"/>
    </row>
    <row r="36" ht="10.5">
      <c r="C36" s="72" t="s">
        <v>51</v>
      </c>
    </row>
    <row r="37" ht="10.5">
      <c r="C37" s="72"/>
    </row>
    <row r="38" spans="3:8" ht="15">
      <c r="C38" s="59" t="s">
        <v>52</v>
      </c>
      <c r="D38" s="95">
        <f>IF(I32="","",IF(H32&gt;I32,D32,J32))</f>
      </c>
      <c r="E38" s="95"/>
      <c r="F38" s="95"/>
      <c r="G38" s="95"/>
      <c r="H38" s="95"/>
    </row>
    <row r="39" spans="3:8" s="71" customFormat="1" ht="12.75">
      <c r="C39" s="58" t="s">
        <v>53</v>
      </c>
      <c r="D39" s="96">
        <f>IF(I32="","",IF(I32&gt;H32,D32,J32))</f>
      </c>
      <c r="E39" s="96"/>
      <c r="F39" s="96"/>
      <c r="G39" s="96"/>
      <c r="H39" s="96"/>
    </row>
    <row r="40" spans="3:8" s="71" customFormat="1" ht="12.75">
      <c r="C40" s="58" t="s">
        <v>56</v>
      </c>
      <c r="D40" s="96">
        <f>IF(I30="","",IF(H30&gt;I30,D30,J30))</f>
      </c>
      <c r="E40" s="96"/>
      <c r="F40" s="96"/>
      <c r="G40" s="96"/>
      <c r="H40" s="96"/>
    </row>
    <row r="41" spans="3:8" s="71" customFormat="1" ht="12.75">
      <c r="C41" s="58" t="s">
        <v>55</v>
      </c>
      <c r="D41" s="96">
        <f>IF(I30="","",IF(H30&lt;I30,D30,J30))</f>
      </c>
      <c r="E41" s="96"/>
      <c r="F41" s="96"/>
      <c r="G41" s="96"/>
      <c r="H41" s="96"/>
    </row>
    <row r="42" spans="3:8" ht="12.75">
      <c r="C42" s="58" t="s">
        <v>77</v>
      </c>
      <c r="D42" s="96">
        <f>IF(I28="","",IF(H28&lt;I28,D28,J28))</f>
      </c>
      <c r="E42" s="96"/>
      <c r="F42" s="96"/>
      <c r="G42" s="96"/>
      <c r="H42" s="96"/>
    </row>
    <row r="43" ht="12">
      <c r="X43" s="75" t="s">
        <v>70</v>
      </c>
    </row>
  </sheetData>
  <sheetProtection sheet="1" objects="1" scenarios="1"/>
  <mergeCells count="39"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S3"/>
    <mergeCell ref="T3:AA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S14"/>
    <mergeCell ref="T14:AA14"/>
    <mergeCell ref="D24:G24"/>
    <mergeCell ref="J24:M24"/>
    <mergeCell ref="D26:G26"/>
    <mergeCell ref="J26:M26"/>
    <mergeCell ref="J28:M28"/>
    <mergeCell ref="D40:H40"/>
    <mergeCell ref="D41:H41"/>
    <mergeCell ref="D30:G30"/>
    <mergeCell ref="J30:M30"/>
    <mergeCell ref="D32:G32"/>
    <mergeCell ref="J32:M32"/>
    <mergeCell ref="D42:H42"/>
    <mergeCell ref="D38:H38"/>
    <mergeCell ref="D39:H39"/>
    <mergeCell ref="D28:G28"/>
  </mergeCells>
  <conditionalFormatting sqref="C5:AA9 C16:AA16 B6:B9 B17:AA20">
    <cfRule type="expression" priority="1" dxfId="3" stopIfTrue="1">
      <formula>$B5&lt;&gt;""</formula>
    </cfRule>
  </conditionalFormatting>
  <conditionalFormatting sqref="H32:I32 H30:I30 H24:I24 H26:I26 H28:I28">
    <cfRule type="expression" priority="2" dxfId="4" stopIfTrue="1">
      <formula>ISBLANK(H24)</formula>
    </cfRule>
  </conditionalFormatting>
  <conditionalFormatting sqref="D41:H41">
    <cfRule type="expression" priority="3" dxfId="5" stopIfTrue="1">
      <formula>ISBLANK($I$18)</formula>
    </cfRule>
  </conditionalFormatting>
  <conditionalFormatting sqref="D42:H42">
    <cfRule type="expression" priority="4" dxfId="5" stopIfTrue="1">
      <formula>ISBLANK($I$16)</formula>
    </cfRule>
  </conditionalFormatting>
  <conditionalFormatting sqref="D40:H40">
    <cfRule type="expression" priority="5" dxfId="5" stopIfTrue="1">
      <formula>ISBLANK($H$18)</formula>
    </cfRule>
  </conditionalFormatting>
  <conditionalFormatting sqref="D32:G32">
    <cfRule type="expression" priority="6" dxfId="2" stopIfTrue="1">
      <formula>$H$32&gt;$I$32</formula>
    </cfRule>
  </conditionalFormatting>
  <conditionalFormatting sqref="J32:M32">
    <cfRule type="expression" priority="7" dxfId="2" stopIfTrue="1">
      <formula>$I$32&gt;$H$32</formula>
    </cfRule>
  </conditionalFormatting>
  <conditionalFormatting sqref="J30:M30">
    <cfRule type="expression" priority="8" dxfId="2" stopIfTrue="1">
      <formula>#REF!&gt;#REF!</formula>
    </cfRule>
  </conditionalFormatting>
  <conditionalFormatting sqref="D30:G30">
    <cfRule type="expression" priority="9" dxfId="2" stopIfTrue="1">
      <formula>#REF!&gt;#REF!</formula>
    </cfRule>
  </conditionalFormatting>
  <conditionalFormatting sqref="D27:G27">
    <cfRule type="expression" priority="10" dxfId="5" stopIfTrue="1">
      <formula>$D$9&lt;4</formula>
    </cfRule>
    <cfRule type="expression" priority="11" dxfId="2" stopIfTrue="1">
      <formula>#REF!&gt;#REF!</formula>
    </cfRule>
  </conditionalFormatting>
  <conditionalFormatting sqref="J27:M27">
    <cfRule type="expression" priority="12" dxfId="5" stopIfTrue="1">
      <formula>$D$9&lt;4</formula>
    </cfRule>
    <cfRule type="expression" priority="13" dxfId="2" stopIfTrue="1">
      <formula>#REF!&gt;#REF!</formula>
    </cfRule>
  </conditionalFormatting>
  <conditionalFormatting sqref="D25:G25">
    <cfRule type="expression" priority="14" dxfId="5" stopIfTrue="1">
      <formula>$D$9&lt;5</formula>
    </cfRule>
    <cfRule type="expression" priority="15" dxfId="2" stopIfTrue="1">
      <formula>$H$16&gt;$I$16</formula>
    </cfRule>
  </conditionalFormatting>
  <conditionalFormatting sqref="J25:M25">
    <cfRule type="expression" priority="16" dxfId="5" stopIfTrue="1">
      <formula>$D$9&lt;5</formula>
    </cfRule>
    <cfRule type="expression" priority="17" dxfId="2" stopIfTrue="1">
      <formula>$I$16&gt;$H$16</formula>
    </cfRule>
  </conditionalFormatting>
  <conditionalFormatting sqref="D24:G24">
    <cfRule type="expression" priority="18" dxfId="2" stopIfTrue="1">
      <formula>$H$24&gt;$I$24</formula>
    </cfRule>
  </conditionalFormatting>
  <conditionalFormatting sqref="J24:M24">
    <cfRule type="expression" priority="19" dxfId="2" stopIfTrue="1">
      <formula>$I$24&gt;$H$24</formula>
    </cfRule>
  </conditionalFormatting>
  <conditionalFormatting sqref="J26:M26">
    <cfRule type="expression" priority="20" dxfId="2" stopIfTrue="1">
      <formula>$I$26&gt;$H$26</formula>
    </cfRule>
  </conditionalFormatting>
  <conditionalFormatting sqref="D26:G26">
    <cfRule type="expression" priority="21" dxfId="2" stopIfTrue="1">
      <formula>$H$26&gt;$I$26</formula>
    </cfRule>
  </conditionalFormatting>
  <conditionalFormatting sqref="J28:M28">
    <cfRule type="expression" priority="22" dxfId="2" stopIfTrue="1">
      <formula>$I$28&gt;$H$28</formula>
    </cfRule>
  </conditionalFormatting>
  <conditionalFormatting sqref="B5 B16">
    <cfRule type="expression" priority="23" dxfId="3" stopIfTrue="1">
      <formula>$B$5&lt;&gt;""</formula>
    </cfRule>
  </conditionalFormatting>
  <conditionalFormatting sqref="D28:G28">
    <cfRule type="expression" priority="24" dxfId="2" stopIfTrue="1">
      <formula>$H$28&gt;$I$28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B1:R4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4.7109375" style="3" customWidth="1"/>
    <col min="3" max="4" width="9.140625" style="3" customWidth="1"/>
    <col min="5" max="6" width="4.7109375" style="3" customWidth="1"/>
    <col min="7" max="7" width="9.140625" style="3" customWidth="1"/>
    <col min="8" max="8" width="4.7109375" style="3" customWidth="1"/>
    <col min="9" max="9" width="9.140625" style="3" customWidth="1"/>
    <col min="10" max="10" width="4.7109375" style="3" customWidth="1"/>
    <col min="11" max="12" width="9.140625" style="3" customWidth="1"/>
    <col min="13" max="14" width="4.7109375" style="3" customWidth="1"/>
    <col min="15" max="15" width="9.140625" style="3" customWidth="1"/>
    <col min="16" max="16" width="4.7109375" style="3" customWidth="1"/>
    <col min="17" max="16384" width="9.140625" style="3" customWidth="1"/>
  </cols>
  <sheetData>
    <row r="1" ht="12.75">
      <c r="C1" s="5" t="s">
        <v>5</v>
      </c>
    </row>
    <row r="2" ht="13.5" thickBot="1"/>
    <row r="3" spans="2:16" s="4" customFormat="1" ht="12.75">
      <c r="B3" s="15"/>
      <c r="C3" s="109" t="s">
        <v>20</v>
      </c>
      <c r="D3" s="109"/>
      <c r="E3" s="109"/>
      <c r="F3" s="109"/>
      <c r="G3" s="109"/>
      <c r="H3" s="7"/>
      <c r="I3" s="14"/>
      <c r="J3" s="15"/>
      <c r="K3" s="109" t="s">
        <v>21</v>
      </c>
      <c r="L3" s="109"/>
      <c r="M3" s="109"/>
      <c r="N3" s="109"/>
      <c r="O3" s="109"/>
      <c r="P3" s="7"/>
    </row>
    <row r="4" spans="2:16" ht="12.75">
      <c r="B4" s="8"/>
      <c r="C4" s="9"/>
      <c r="D4" s="9"/>
      <c r="E4" s="9"/>
      <c r="F4" s="9"/>
      <c r="G4" s="9"/>
      <c r="H4" s="10"/>
      <c r="I4" s="9"/>
      <c r="J4" s="8"/>
      <c r="K4" s="9"/>
      <c r="L4" s="9"/>
      <c r="M4" s="9"/>
      <c r="N4" s="9"/>
      <c r="O4" s="9"/>
      <c r="P4" s="10"/>
    </row>
    <row r="5" spans="2:16" ht="12.75">
      <c r="B5" s="8"/>
      <c r="C5" s="9" t="s">
        <v>3</v>
      </c>
      <c r="D5" s="9" t="s">
        <v>6</v>
      </c>
      <c r="E5" s="94" t="s">
        <v>0</v>
      </c>
      <c r="F5" s="94"/>
      <c r="G5" s="9" t="s">
        <v>7</v>
      </c>
      <c r="H5" s="10"/>
      <c r="I5" s="9"/>
      <c r="J5" s="8"/>
      <c r="K5" s="9" t="s">
        <v>3</v>
      </c>
      <c r="L5" s="9" t="s">
        <v>6</v>
      </c>
      <c r="M5" s="94" t="s">
        <v>0</v>
      </c>
      <c r="N5" s="94"/>
      <c r="O5" s="9" t="s">
        <v>7</v>
      </c>
      <c r="P5" s="10"/>
    </row>
    <row r="6" spans="2:16" ht="12.75">
      <c r="B6" s="8"/>
      <c r="C6" s="9">
        <v>1</v>
      </c>
      <c r="D6" s="9" t="str">
        <f>'Fixtures (5)'!B4</f>
        <v>A</v>
      </c>
      <c r="E6" s="81"/>
      <c r="F6" s="81"/>
      <c r="G6" s="9" t="str">
        <f>'Fixtures (5)'!E4</f>
        <v>B</v>
      </c>
      <c r="H6" s="10"/>
      <c r="I6" s="9"/>
      <c r="J6" s="8"/>
      <c r="K6" s="9">
        <v>1</v>
      </c>
      <c r="L6" s="9" t="str">
        <f>Setup!B14</f>
        <v>F</v>
      </c>
      <c r="M6" s="81"/>
      <c r="N6" s="81"/>
      <c r="O6" s="9" t="str">
        <f>Setup!B15</f>
        <v>G</v>
      </c>
      <c r="P6" s="10"/>
    </row>
    <row r="7" spans="2:16" ht="12.75">
      <c r="B7" s="8"/>
      <c r="C7" s="9">
        <v>1</v>
      </c>
      <c r="D7" s="9" t="str">
        <f>'Fixtures (5)'!B5</f>
        <v>C</v>
      </c>
      <c r="E7" s="81"/>
      <c r="F7" s="81"/>
      <c r="G7" s="9" t="str">
        <f>'Fixtures (5)'!E5</f>
        <v>D</v>
      </c>
      <c r="H7" s="10"/>
      <c r="I7" s="9"/>
      <c r="J7" s="8"/>
      <c r="K7" s="9">
        <v>1</v>
      </c>
      <c r="L7" s="9" t="str">
        <f>Setup!B16</f>
        <v>H</v>
      </c>
      <c r="M7" s="81"/>
      <c r="N7" s="81"/>
      <c r="O7" s="9" t="str">
        <f>Setup!B17</f>
        <v>I</v>
      </c>
      <c r="P7" s="10"/>
    </row>
    <row r="8" spans="2:16" ht="12.75">
      <c r="B8" s="8"/>
      <c r="C8" s="9">
        <v>2</v>
      </c>
      <c r="D8" s="9" t="str">
        <f>'Fixtures (5)'!B6</f>
        <v>A</v>
      </c>
      <c r="E8" s="81"/>
      <c r="F8" s="81"/>
      <c r="G8" s="9" t="str">
        <f>'Fixtures (5)'!E6</f>
        <v>E</v>
      </c>
      <c r="H8" s="10"/>
      <c r="I8" s="9"/>
      <c r="J8" s="8"/>
      <c r="K8" s="9">
        <v>2</v>
      </c>
      <c r="L8" s="9" t="str">
        <f>L6</f>
        <v>F</v>
      </c>
      <c r="M8" s="81"/>
      <c r="N8" s="81"/>
      <c r="O8" s="9" t="str">
        <f>L7</f>
        <v>H</v>
      </c>
      <c r="P8" s="10"/>
    </row>
    <row r="9" spans="2:16" ht="12.75">
      <c r="B9" s="8"/>
      <c r="C9" s="9">
        <v>2</v>
      </c>
      <c r="D9" s="9" t="str">
        <f>'Fixtures (5)'!B7</f>
        <v>B</v>
      </c>
      <c r="E9" s="81"/>
      <c r="F9" s="81"/>
      <c r="G9" s="9" t="str">
        <f>'Fixtures (5)'!E7</f>
        <v>C</v>
      </c>
      <c r="H9" s="10"/>
      <c r="I9" s="9"/>
      <c r="J9" s="8"/>
      <c r="K9" s="9">
        <v>2</v>
      </c>
      <c r="L9" s="9" t="str">
        <f>O6</f>
        <v>G</v>
      </c>
      <c r="M9" s="81"/>
      <c r="N9" s="81"/>
      <c r="O9" s="9" t="str">
        <f>O7</f>
        <v>I</v>
      </c>
      <c r="P9" s="10"/>
    </row>
    <row r="10" spans="2:16" ht="12.75">
      <c r="B10" s="8"/>
      <c r="C10" s="9">
        <v>3</v>
      </c>
      <c r="D10" s="9" t="str">
        <f>'Fixtures (5)'!B8</f>
        <v>A</v>
      </c>
      <c r="E10" s="81"/>
      <c r="F10" s="81"/>
      <c r="G10" s="9" t="str">
        <f>'Fixtures (5)'!E8</f>
        <v>D</v>
      </c>
      <c r="H10" s="10"/>
      <c r="I10" s="9"/>
      <c r="J10" s="8"/>
      <c r="K10" s="9">
        <v>3</v>
      </c>
      <c r="L10" s="9" t="str">
        <f>L6</f>
        <v>F</v>
      </c>
      <c r="M10" s="81"/>
      <c r="N10" s="81"/>
      <c r="O10" s="9" t="str">
        <f>O7</f>
        <v>I</v>
      </c>
      <c r="P10" s="10"/>
    </row>
    <row r="11" spans="2:16" ht="12.75">
      <c r="B11" s="8"/>
      <c r="C11" s="9">
        <v>3</v>
      </c>
      <c r="D11" s="9" t="str">
        <f>'Fixtures (5)'!B9</f>
        <v>B</v>
      </c>
      <c r="E11" s="81"/>
      <c r="F11" s="81"/>
      <c r="G11" s="9" t="str">
        <f>'Fixtures (5)'!E9</f>
        <v>E</v>
      </c>
      <c r="H11" s="10"/>
      <c r="I11" s="9"/>
      <c r="J11" s="8"/>
      <c r="K11" s="9">
        <v>3</v>
      </c>
      <c r="L11" s="9" t="str">
        <f>O6</f>
        <v>G</v>
      </c>
      <c r="M11" s="81"/>
      <c r="N11" s="81"/>
      <c r="O11" s="9" t="str">
        <f>L7</f>
        <v>H</v>
      </c>
      <c r="P11" s="10"/>
    </row>
    <row r="12" spans="2:16" ht="13.5" thickBot="1">
      <c r="B12" s="8"/>
      <c r="C12" s="9">
        <v>4</v>
      </c>
      <c r="D12" s="9" t="str">
        <f>'Fixtures (5)'!B10</f>
        <v>A</v>
      </c>
      <c r="E12" s="81"/>
      <c r="F12" s="81"/>
      <c r="G12" s="9" t="str">
        <f>'Fixtures (5)'!E10</f>
        <v>C</v>
      </c>
      <c r="H12" s="10"/>
      <c r="I12" s="9"/>
      <c r="J12" s="11"/>
      <c r="K12" s="12"/>
      <c r="L12" s="12"/>
      <c r="M12" s="12"/>
      <c r="N12" s="12"/>
      <c r="O12" s="12"/>
      <c r="P12" s="13"/>
    </row>
    <row r="13" spans="2:8" ht="12.75">
      <c r="B13" s="8"/>
      <c r="C13" s="9">
        <v>4</v>
      </c>
      <c r="D13" s="9" t="str">
        <f>'Fixtures (5)'!B11</f>
        <v>D</v>
      </c>
      <c r="E13" s="81"/>
      <c r="F13" s="81"/>
      <c r="G13" s="9" t="str">
        <f>'Fixtures (5)'!E11</f>
        <v>E</v>
      </c>
      <c r="H13" s="10"/>
    </row>
    <row r="14" spans="2:8" ht="12.75">
      <c r="B14" s="8"/>
      <c r="C14" s="9">
        <v>5</v>
      </c>
      <c r="D14" s="9" t="str">
        <f>'Fixtures (5)'!B12</f>
        <v>B</v>
      </c>
      <c r="E14" s="81"/>
      <c r="F14" s="81"/>
      <c r="G14" s="9" t="str">
        <f>'Fixtures (5)'!E12</f>
        <v>D</v>
      </c>
      <c r="H14" s="10"/>
    </row>
    <row r="15" spans="2:8" ht="12.75">
      <c r="B15" s="8"/>
      <c r="C15" s="9">
        <v>5</v>
      </c>
      <c r="D15" s="9" t="str">
        <f>'Fixtures (5)'!B13</f>
        <v>C</v>
      </c>
      <c r="E15" s="81"/>
      <c r="F15" s="81"/>
      <c r="G15" s="9" t="str">
        <f>'Fixtures (5)'!E13</f>
        <v>E</v>
      </c>
      <c r="H15" s="10"/>
    </row>
    <row r="16" spans="2:8" ht="13.5" thickBot="1">
      <c r="B16" s="11"/>
      <c r="C16" s="12"/>
      <c r="D16" s="12"/>
      <c r="E16" s="12"/>
      <c r="F16" s="12"/>
      <c r="G16" s="12"/>
      <c r="H16" s="13"/>
    </row>
    <row r="41" ht="12.75">
      <c r="R41" s="75" t="s">
        <v>70</v>
      </c>
    </row>
  </sheetData>
  <sheetProtection sheet="1" objects="1" scenarios="1"/>
  <mergeCells count="4">
    <mergeCell ref="C3:G3"/>
    <mergeCell ref="K3:O3"/>
    <mergeCell ref="E5:F5"/>
    <mergeCell ref="M5:N5"/>
  </mergeCells>
  <conditionalFormatting sqref="M6:N11 E6:F15">
    <cfRule type="expression" priority="1" dxfId="1" stopIfTrue="1">
      <formula>ISBLANK(E6)</formula>
    </cfRule>
  </conditionalFormatting>
  <conditionalFormatting sqref="D6:D15">
    <cfRule type="expression" priority="2" dxfId="2" stopIfTrue="1">
      <formula>$E6&gt;$F6</formula>
    </cfRule>
  </conditionalFormatting>
  <conditionalFormatting sqref="G6:G15">
    <cfRule type="expression" priority="3" dxfId="2" stopIfTrue="1">
      <formula>$F6&gt;$E6</formula>
    </cfRule>
  </conditionalFormatting>
  <conditionalFormatting sqref="L6:L11">
    <cfRule type="expression" priority="4" dxfId="2" stopIfTrue="1">
      <formula>$M6&gt;$N6</formula>
    </cfRule>
  </conditionalFormatting>
  <conditionalFormatting sqref="O6:O11">
    <cfRule type="expression" priority="5" dxfId="2" stopIfTrue="1">
      <formula>$N6&gt;$M6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B1:AA42"/>
  <sheetViews>
    <sheetView showGridLines="0" workbookViewId="0" topLeftCell="A1">
      <selection activeCell="B29" sqref="B29"/>
    </sheetView>
  </sheetViews>
  <sheetFormatPr defaultColWidth="9.140625" defaultRowHeight="12.75"/>
  <cols>
    <col min="1" max="1" width="4.00390625" style="45" customWidth="1"/>
    <col min="2" max="2" width="6.8515625" style="45" customWidth="1"/>
    <col min="3" max="3" width="25.140625" style="45" bestFit="1" customWidth="1"/>
    <col min="4" max="6" width="4.7109375" style="45" customWidth="1"/>
    <col min="7" max="7" width="4.7109375" style="46" customWidth="1"/>
    <col min="8" max="33" width="4.7109375" style="45" customWidth="1"/>
    <col min="34" max="16384" width="9.140625" style="45" customWidth="1"/>
  </cols>
  <sheetData>
    <row r="1" ht="12.75" customHeight="1">
      <c r="B1" s="53" t="s">
        <v>42</v>
      </c>
    </row>
    <row r="2" ht="12.75" customHeight="1" thickBot="1"/>
    <row r="3" spans="2:27" s="47" customFormat="1" ht="12.75" customHeight="1" thickBot="1">
      <c r="B3" s="87" t="s">
        <v>35</v>
      </c>
      <c r="C3" s="89" t="s">
        <v>23</v>
      </c>
      <c r="D3" s="89" t="s">
        <v>25</v>
      </c>
      <c r="E3" s="89" t="s">
        <v>26</v>
      </c>
      <c r="F3" s="89" t="s">
        <v>11</v>
      </c>
      <c r="G3" s="89" t="s">
        <v>19</v>
      </c>
      <c r="H3" s="89" t="s">
        <v>13</v>
      </c>
      <c r="I3" s="89" t="s">
        <v>8</v>
      </c>
      <c r="J3" s="89" t="s">
        <v>27</v>
      </c>
      <c r="K3" s="89" t="s">
        <v>36</v>
      </c>
      <c r="L3" s="91" t="s">
        <v>37</v>
      </c>
      <c r="M3" s="92"/>
      <c r="N3" s="92"/>
      <c r="O3" s="92"/>
      <c r="P3" s="92"/>
      <c r="Q3" s="92"/>
      <c r="R3" s="92"/>
      <c r="S3" s="93"/>
      <c r="T3" s="91" t="s">
        <v>38</v>
      </c>
      <c r="U3" s="92"/>
      <c r="V3" s="92"/>
      <c r="W3" s="92"/>
      <c r="X3" s="92"/>
      <c r="Y3" s="92"/>
      <c r="Z3" s="92"/>
      <c r="AA3" s="93"/>
    </row>
    <row r="4" spans="2:27" s="23" customFormat="1" ht="12.75" customHeight="1" thickBot="1">
      <c r="B4" s="88"/>
      <c r="C4" s="90"/>
      <c r="D4" s="90"/>
      <c r="E4" s="90"/>
      <c r="F4" s="90"/>
      <c r="G4" s="90"/>
      <c r="H4" s="90"/>
      <c r="I4" s="90"/>
      <c r="J4" s="90"/>
      <c r="K4" s="90"/>
      <c r="L4" s="48" t="s">
        <v>25</v>
      </c>
      <c r="M4" s="48" t="s">
        <v>26</v>
      </c>
      <c r="N4" s="48" t="s">
        <v>11</v>
      </c>
      <c r="O4" s="48" t="s">
        <v>19</v>
      </c>
      <c r="P4" s="48" t="s">
        <v>13</v>
      </c>
      <c r="Q4" s="48" t="s">
        <v>8</v>
      </c>
      <c r="R4" s="48" t="s">
        <v>27</v>
      </c>
      <c r="S4" s="48" t="s">
        <v>36</v>
      </c>
      <c r="T4" s="48" t="s">
        <v>25</v>
      </c>
      <c r="U4" s="48" t="s">
        <v>26</v>
      </c>
      <c r="V4" s="48" t="s">
        <v>11</v>
      </c>
      <c r="W4" s="48" t="s">
        <v>19</v>
      </c>
      <c r="X4" s="48" t="s">
        <v>13</v>
      </c>
      <c r="Y4" s="48" t="s">
        <v>8</v>
      </c>
      <c r="Z4" s="48" t="s">
        <v>27</v>
      </c>
      <c r="AA4" s="48" t="s">
        <v>36</v>
      </c>
    </row>
    <row r="5" spans="2:27" ht="12" customHeight="1">
      <c r="B5" s="49">
        <v>1</v>
      </c>
      <c r="C5" s="50" t="str">
        <f>VLOOKUP(B5,Calcs!$A$64:$AB$69,2,FALSE)</f>
        <v>A</v>
      </c>
      <c r="D5" s="50">
        <f>VLOOKUP($C5,Calcs!$B$64:$AB$69,COLUMN(),FALSE)</f>
        <v>0</v>
      </c>
      <c r="E5" s="50">
        <f>VLOOKUP($C5,Calcs!$B$64:$AB$69,COLUMN(),FALSE)</f>
        <v>0</v>
      </c>
      <c r="F5" s="50">
        <f>VLOOKUP($C5,Calcs!$B$64:$AB$69,COLUMN(),FALSE)</f>
        <v>0</v>
      </c>
      <c r="G5" s="50">
        <f>VLOOKUP($C5,Calcs!$B$64:$AB$69,COLUMN(),FALSE)</f>
        <v>0</v>
      </c>
      <c r="H5" s="50">
        <f>VLOOKUP($C5,Calcs!$B$64:$AB$69,COLUMN(),FALSE)</f>
        <v>0</v>
      </c>
      <c r="I5" s="50">
        <f>VLOOKUP($C5,Calcs!$B$64:$AB$69,COLUMN(),FALSE)</f>
        <v>0</v>
      </c>
      <c r="J5" s="50">
        <f>VLOOKUP($C5,Calcs!$B$64:$AB$69,COLUMN(),FALSE)</f>
        <v>0</v>
      </c>
      <c r="K5" s="50">
        <f>VLOOKUP($C5,Calcs!$B$64:$AB$69,COLUMN(),FALSE)</f>
        <v>0</v>
      </c>
      <c r="L5" s="25">
        <f>VLOOKUP($C5,Calcs!$B$64:$AB$69,COLUMN(),FALSE)</f>
        <v>0</v>
      </c>
      <c r="M5" s="25">
        <f>VLOOKUP($C5,Calcs!$B$64:$AB$69,COLUMN(),FALSE)</f>
        <v>0</v>
      </c>
      <c r="N5" s="25">
        <f>VLOOKUP($C5,Calcs!$B$64:$AB$69,COLUMN(),FALSE)</f>
        <v>0</v>
      </c>
      <c r="O5" s="25">
        <f>VLOOKUP($C5,Calcs!$B$64:$AB$69,COLUMN(),FALSE)</f>
        <v>0</v>
      </c>
      <c r="P5" s="25">
        <f>VLOOKUP($C5,Calcs!$B$64:$AB$69,COLUMN(),FALSE)</f>
        <v>0</v>
      </c>
      <c r="Q5" s="25">
        <f>VLOOKUP($C5,Calcs!$B$64:$AB$69,COLUMN(),FALSE)</f>
        <v>0</v>
      </c>
      <c r="R5" s="25">
        <f>VLOOKUP($C5,Calcs!$B$64:$AB$69,COLUMN(),FALSE)</f>
        <v>0</v>
      </c>
      <c r="S5" s="25">
        <f>VLOOKUP($C5,Calcs!$B$64:$AB$69,COLUMN(),FALSE)</f>
        <v>0</v>
      </c>
      <c r="T5" s="25">
        <f>VLOOKUP($C5,Calcs!$B$64:$AB$69,COLUMN(),FALSE)</f>
        <v>0</v>
      </c>
      <c r="U5" s="25">
        <f>VLOOKUP($C5,Calcs!$B$64:$AB$69,COLUMN(),FALSE)</f>
        <v>0</v>
      </c>
      <c r="V5" s="25">
        <f>VLOOKUP($C5,Calcs!$B$64:$AB$69,COLUMN(),FALSE)</f>
        <v>0</v>
      </c>
      <c r="W5" s="25">
        <f>VLOOKUP($C5,Calcs!$B$64:$AB$69,COLUMN(),FALSE)</f>
        <v>0</v>
      </c>
      <c r="X5" s="25">
        <f>VLOOKUP($C5,Calcs!$B$64:$AB$69,COLUMN(),FALSE)</f>
        <v>0</v>
      </c>
      <c r="Y5" s="25">
        <f>VLOOKUP($C5,Calcs!$B$64:$AB$69,COLUMN(),FALSE)</f>
        <v>0</v>
      </c>
      <c r="Z5" s="25">
        <f>VLOOKUP($C5,Calcs!$B$64:$AB$69,COLUMN(),FALSE)</f>
        <v>0</v>
      </c>
      <c r="AA5" s="25">
        <f>VLOOKUP($C5,Calcs!$B$64:$AB$69,COLUMN(),FALSE)</f>
        <v>0</v>
      </c>
    </row>
    <row r="6" spans="2:27" ht="12" customHeight="1">
      <c r="B6" s="49">
        <f>IF(B5&lt;&gt;"",IF(B5='[1]Teams'!$B$2,"",B5+1),"")</f>
        <v>2</v>
      </c>
      <c r="C6" s="50" t="str">
        <f>VLOOKUP(B6,Calcs!$A$64:$AB$69,2,FALSE)</f>
        <v>B</v>
      </c>
      <c r="D6" s="50">
        <f>VLOOKUP($C6,Calcs!$B$64:$AB$69,COLUMN(),FALSE)</f>
        <v>0</v>
      </c>
      <c r="E6" s="50">
        <f>VLOOKUP($C6,Calcs!$B$64:$AB$69,COLUMN(),FALSE)</f>
        <v>0</v>
      </c>
      <c r="F6" s="50">
        <f>VLOOKUP($C6,Calcs!$B$64:$AB$69,COLUMN(),FALSE)</f>
        <v>0</v>
      </c>
      <c r="G6" s="50">
        <f>VLOOKUP($C6,Calcs!$B$64:$AB$69,COLUMN(),FALSE)</f>
        <v>0</v>
      </c>
      <c r="H6" s="50">
        <f>VLOOKUP($C6,Calcs!$B$64:$AB$69,COLUMN(),FALSE)</f>
        <v>0</v>
      </c>
      <c r="I6" s="50">
        <f>VLOOKUP($C6,Calcs!$B$64:$AB$69,COLUMN(),FALSE)</f>
        <v>0</v>
      </c>
      <c r="J6" s="50">
        <f>VLOOKUP($C6,Calcs!$B$64:$AB$69,COLUMN(),FALSE)</f>
        <v>0</v>
      </c>
      <c r="K6" s="50">
        <f>VLOOKUP($C6,Calcs!$B$64:$AB$69,COLUMN(),FALSE)</f>
        <v>0</v>
      </c>
      <c r="L6" s="25">
        <f>VLOOKUP($C6,Calcs!$B$64:$AB$69,COLUMN(),FALSE)</f>
        <v>0</v>
      </c>
      <c r="M6" s="25">
        <f>VLOOKUP($C6,Calcs!$B$64:$AB$69,COLUMN(),FALSE)</f>
        <v>0</v>
      </c>
      <c r="N6" s="25">
        <f>VLOOKUP($C6,Calcs!$B$64:$AB$69,COLUMN(),FALSE)</f>
        <v>0</v>
      </c>
      <c r="O6" s="25">
        <f>VLOOKUP($C6,Calcs!$B$64:$AB$69,COLUMN(),FALSE)</f>
        <v>0</v>
      </c>
      <c r="P6" s="25">
        <f>VLOOKUP($C6,Calcs!$B$64:$AB$69,COLUMN(),FALSE)</f>
        <v>0</v>
      </c>
      <c r="Q6" s="25">
        <f>VLOOKUP($C6,Calcs!$B$64:$AB$69,COLUMN(),FALSE)</f>
        <v>0</v>
      </c>
      <c r="R6" s="25">
        <f>VLOOKUP($C6,Calcs!$B$64:$AB$69,COLUMN(),FALSE)</f>
        <v>0</v>
      </c>
      <c r="S6" s="25">
        <f>VLOOKUP($C6,Calcs!$B$64:$AB$69,COLUMN(),FALSE)</f>
        <v>0</v>
      </c>
      <c r="T6" s="25">
        <f>VLOOKUP($C6,Calcs!$B$64:$AB$69,COLUMN(),FALSE)</f>
        <v>0</v>
      </c>
      <c r="U6" s="25">
        <f>VLOOKUP($C6,Calcs!$B$64:$AB$69,COLUMN(),FALSE)</f>
        <v>0</v>
      </c>
      <c r="V6" s="25">
        <f>VLOOKUP($C6,Calcs!$B$64:$AB$69,COLUMN(),FALSE)</f>
        <v>0</v>
      </c>
      <c r="W6" s="25">
        <f>VLOOKUP($C6,Calcs!$B$64:$AB$69,COLUMN(),FALSE)</f>
        <v>0</v>
      </c>
      <c r="X6" s="25">
        <f>VLOOKUP($C6,Calcs!$B$64:$AB$69,COLUMN(),FALSE)</f>
        <v>0</v>
      </c>
      <c r="Y6" s="25">
        <f>VLOOKUP($C6,Calcs!$B$64:$AB$69,COLUMN(),FALSE)</f>
        <v>0</v>
      </c>
      <c r="Z6" s="25">
        <f>VLOOKUP($C6,Calcs!$B$64:$AB$69,COLUMN(),FALSE)</f>
        <v>0</v>
      </c>
      <c r="AA6" s="25">
        <f>VLOOKUP($C6,Calcs!$B$64:$AB$69,COLUMN(),FALSE)</f>
        <v>0</v>
      </c>
    </row>
    <row r="7" spans="2:27" ht="12" customHeight="1">
      <c r="B7" s="49">
        <f>IF(B6&lt;&gt;"",IF(B6='[1]Teams'!$B$2,"",B6+1),"")</f>
        <v>3</v>
      </c>
      <c r="C7" s="50" t="str">
        <f>VLOOKUP(B7,Calcs!$A$64:$AB$69,2,FALSE)</f>
        <v>C</v>
      </c>
      <c r="D7" s="50">
        <f>VLOOKUP($C7,Calcs!$B$64:$AB$69,COLUMN(),FALSE)</f>
        <v>0</v>
      </c>
      <c r="E7" s="50">
        <f>VLOOKUP($C7,Calcs!$B$64:$AB$69,COLUMN(),FALSE)</f>
        <v>0</v>
      </c>
      <c r="F7" s="50">
        <f>VLOOKUP($C7,Calcs!$B$64:$AB$69,COLUMN(),FALSE)</f>
        <v>0</v>
      </c>
      <c r="G7" s="50">
        <f>VLOOKUP($C7,Calcs!$B$64:$AB$69,COLUMN(),FALSE)</f>
        <v>0</v>
      </c>
      <c r="H7" s="50">
        <f>VLOOKUP($C7,Calcs!$B$64:$AB$69,COLUMN(),FALSE)</f>
        <v>0</v>
      </c>
      <c r="I7" s="50">
        <f>VLOOKUP($C7,Calcs!$B$64:$AB$69,COLUMN(),FALSE)</f>
        <v>0</v>
      </c>
      <c r="J7" s="50">
        <f>VLOOKUP($C7,Calcs!$B$64:$AB$69,COLUMN(),FALSE)</f>
        <v>0</v>
      </c>
      <c r="K7" s="50">
        <f>VLOOKUP($C7,Calcs!$B$64:$AB$69,COLUMN(),FALSE)</f>
        <v>0</v>
      </c>
      <c r="L7" s="25">
        <f>VLOOKUP($C7,Calcs!$B$64:$AB$69,COLUMN(),FALSE)</f>
        <v>0</v>
      </c>
      <c r="M7" s="25">
        <f>VLOOKUP($C7,Calcs!$B$64:$AB$69,COLUMN(),FALSE)</f>
        <v>0</v>
      </c>
      <c r="N7" s="25">
        <f>VLOOKUP($C7,Calcs!$B$64:$AB$69,COLUMN(),FALSE)</f>
        <v>0</v>
      </c>
      <c r="O7" s="25">
        <f>VLOOKUP($C7,Calcs!$B$64:$AB$69,COLUMN(),FALSE)</f>
        <v>0</v>
      </c>
      <c r="P7" s="25">
        <f>VLOOKUP($C7,Calcs!$B$64:$AB$69,COLUMN(),FALSE)</f>
        <v>0</v>
      </c>
      <c r="Q7" s="25">
        <f>VLOOKUP($C7,Calcs!$B$64:$AB$69,COLUMN(),FALSE)</f>
        <v>0</v>
      </c>
      <c r="R7" s="25">
        <f>VLOOKUP($C7,Calcs!$B$64:$AB$69,COLUMN(),FALSE)</f>
        <v>0</v>
      </c>
      <c r="S7" s="25">
        <f>VLOOKUP($C7,Calcs!$B$64:$AB$69,COLUMN(),FALSE)</f>
        <v>0</v>
      </c>
      <c r="T7" s="25">
        <f>VLOOKUP($C7,Calcs!$B$64:$AB$69,COLUMN(),FALSE)</f>
        <v>0</v>
      </c>
      <c r="U7" s="25">
        <f>VLOOKUP($C7,Calcs!$B$64:$AB$69,COLUMN(),FALSE)</f>
        <v>0</v>
      </c>
      <c r="V7" s="25">
        <f>VLOOKUP($C7,Calcs!$B$64:$AB$69,COLUMN(),FALSE)</f>
        <v>0</v>
      </c>
      <c r="W7" s="25">
        <f>VLOOKUP($C7,Calcs!$B$64:$AB$69,COLUMN(),FALSE)</f>
        <v>0</v>
      </c>
      <c r="X7" s="25">
        <f>VLOOKUP($C7,Calcs!$B$64:$AB$69,COLUMN(),FALSE)</f>
        <v>0</v>
      </c>
      <c r="Y7" s="25">
        <f>VLOOKUP($C7,Calcs!$B$64:$AB$69,COLUMN(),FALSE)</f>
        <v>0</v>
      </c>
      <c r="Z7" s="25">
        <f>VLOOKUP($C7,Calcs!$B$64:$AB$69,COLUMN(),FALSE)</f>
        <v>0</v>
      </c>
      <c r="AA7" s="25">
        <f>VLOOKUP($C7,Calcs!$B$64:$AB$69,COLUMN(),FALSE)</f>
        <v>0</v>
      </c>
    </row>
    <row r="8" spans="2:27" ht="12" customHeight="1">
      <c r="B8" s="49">
        <f>IF(B7&lt;&gt;"",IF(B7='[1]Teams'!$B$2,"",B7+1),"")</f>
        <v>4</v>
      </c>
      <c r="C8" s="50" t="str">
        <f>VLOOKUP(B8,Calcs!$A$64:$AB$69,2,FALSE)</f>
        <v>D</v>
      </c>
      <c r="D8" s="50">
        <f>VLOOKUP($C8,Calcs!$B$64:$AB$69,COLUMN(),FALSE)</f>
        <v>0</v>
      </c>
      <c r="E8" s="50">
        <f>VLOOKUP($C8,Calcs!$B$64:$AB$69,COLUMN(),FALSE)</f>
        <v>0</v>
      </c>
      <c r="F8" s="50">
        <f>VLOOKUP($C8,Calcs!$B$64:$AB$69,COLUMN(),FALSE)</f>
        <v>0</v>
      </c>
      <c r="G8" s="50">
        <f>VLOOKUP($C8,Calcs!$B$64:$AB$69,COLUMN(),FALSE)</f>
        <v>0</v>
      </c>
      <c r="H8" s="50">
        <f>VLOOKUP($C8,Calcs!$B$64:$AB$69,COLUMN(),FALSE)</f>
        <v>0</v>
      </c>
      <c r="I8" s="50">
        <f>VLOOKUP($C8,Calcs!$B$64:$AB$69,COLUMN(),FALSE)</f>
        <v>0</v>
      </c>
      <c r="J8" s="50">
        <f>VLOOKUP($C8,Calcs!$B$64:$AB$69,COLUMN(),FALSE)</f>
        <v>0</v>
      </c>
      <c r="K8" s="50">
        <f>VLOOKUP($C8,Calcs!$B$64:$AB$69,COLUMN(),FALSE)</f>
        <v>0</v>
      </c>
      <c r="L8" s="25">
        <f>VLOOKUP($C8,Calcs!$B$64:$AB$69,COLUMN(),FALSE)</f>
        <v>0</v>
      </c>
      <c r="M8" s="25">
        <f>VLOOKUP($C8,Calcs!$B$64:$AB$69,COLUMN(),FALSE)</f>
        <v>0</v>
      </c>
      <c r="N8" s="25">
        <f>VLOOKUP($C8,Calcs!$B$64:$AB$69,COLUMN(),FALSE)</f>
        <v>0</v>
      </c>
      <c r="O8" s="25">
        <f>VLOOKUP($C8,Calcs!$B$64:$AB$69,COLUMN(),FALSE)</f>
        <v>0</v>
      </c>
      <c r="P8" s="25">
        <f>VLOOKUP($C8,Calcs!$B$64:$AB$69,COLUMN(),FALSE)</f>
        <v>0</v>
      </c>
      <c r="Q8" s="25">
        <f>VLOOKUP($C8,Calcs!$B$64:$AB$69,COLUMN(),FALSE)</f>
        <v>0</v>
      </c>
      <c r="R8" s="25">
        <f>VLOOKUP($C8,Calcs!$B$64:$AB$69,COLUMN(),FALSE)</f>
        <v>0</v>
      </c>
      <c r="S8" s="25">
        <f>VLOOKUP($C8,Calcs!$B$64:$AB$69,COLUMN(),FALSE)</f>
        <v>0</v>
      </c>
      <c r="T8" s="25">
        <f>VLOOKUP($C8,Calcs!$B$64:$AB$69,COLUMN(),FALSE)</f>
        <v>0</v>
      </c>
      <c r="U8" s="25">
        <f>VLOOKUP($C8,Calcs!$B$64:$AB$69,COLUMN(),FALSE)</f>
        <v>0</v>
      </c>
      <c r="V8" s="25">
        <f>VLOOKUP($C8,Calcs!$B$64:$AB$69,COLUMN(),FALSE)</f>
        <v>0</v>
      </c>
      <c r="W8" s="25">
        <f>VLOOKUP($C8,Calcs!$B$64:$AB$69,COLUMN(),FALSE)</f>
        <v>0</v>
      </c>
      <c r="X8" s="25">
        <f>VLOOKUP($C8,Calcs!$B$64:$AB$69,COLUMN(),FALSE)</f>
        <v>0</v>
      </c>
      <c r="Y8" s="25">
        <f>VLOOKUP($C8,Calcs!$B$64:$AB$69,COLUMN(),FALSE)</f>
        <v>0</v>
      </c>
      <c r="Z8" s="25">
        <f>VLOOKUP($C8,Calcs!$B$64:$AB$69,COLUMN(),FALSE)</f>
        <v>0</v>
      </c>
      <c r="AA8" s="25">
        <f>VLOOKUP($C8,Calcs!$B$64:$AB$69,COLUMN(),FALSE)</f>
        <v>0</v>
      </c>
    </row>
    <row r="9" spans="2:27" s="51" customFormat="1" ht="12" customHeight="1">
      <c r="B9" s="49">
        <f>IF(B8&lt;&gt;"",IF(B8='[1]Teams'!$B$2,"",B8+1),"")</f>
        <v>5</v>
      </c>
      <c r="C9" s="50" t="str">
        <f>VLOOKUP(B9,Calcs!$A$64:$AB$69,2,FALSE)</f>
        <v>E</v>
      </c>
      <c r="D9" s="50">
        <f>VLOOKUP($C9,Calcs!$B$64:$AB$69,COLUMN(),FALSE)</f>
        <v>0</v>
      </c>
      <c r="E9" s="50">
        <f>VLOOKUP($C9,Calcs!$B$64:$AB$69,COLUMN(),FALSE)</f>
        <v>0</v>
      </c>
      <c r="F9" s="50">
        <f>VLOOKUP($C9,Calcs!$B$64:$AB$69,COLUMN(),FALSE)</f>
        <v>0</v>
      </c>
      <c r="G9" s="50">
        <f>VLOOKUP($C9,Calcs!$B$64:$AB$69,COLUMN(),FALSE)</f>
        <v>0</v>
      </c>
      <c r="H9" s="50">
        <f>VLOOKUP($C9,Calcs!$B$64:$AB$69,COLUMN(),FALSE)</f>
        <v>0</v>
      </c>
      <c r="I9" s="50">
        <f>VLOOKUP($C9,Calcs!$B$64:$AB$69,COLUMN(),FALSE)</f>
        <v>0</v>
      </c>
      <c r="J9" s="50">
        <f>VLOOKUP($C9,Calcs!$B$64:$AB$69,COLUMN(),FALSE)</f>
        <v>0</v>
      </c>
      <c r="K9" s="50">
        <f>VLOOKUP($C9,Calcs!$B$64:$AB$69,COLUMN(),FALSE)</f>
        <v>0</v>
      </c>
      <c r="L9" s="25">
        <f>VLOOKUP($C9,Calcs!$B$64:$AB$69,COLUMN(),FALSE)</f>
        <v>0</v>
      </c>
      <c r="M9" s="25">
        <f>VLOOKUP($C9,Calcs!$B$64:$AB$69,COLUMN(),FALSE)</f>
        <v>0</v>
      </c>
      <c r="N9" s="25">
        <f>VLOOKUP($C9,Calcs!$B$64:$AB$69,COLUMN(),FALSE)</f>
        <v>0</v>
      </c>
      <c r="O9" s="25">
        <f>VLOOKUP($C9,Calcs!$B$64:$AB$69,COLUMN(),FALSE)</f>
        <v>0</v>
      </c>
      <c r="P9" s="25">
        <f>VLOOKUP($C9,Calcs!$B$64:$AB$69,COLUMN(),FALSE)</f>
        <v>0</v>
      </c>
      <c r="Q9" s="25">
        <f>VLOOKUP($C9,Calcs!$B$64:$AB$69,COLUMN(),FALSE)</f>
        <v>0</v>
      </c>
      <c r="R9" s="25">
        <f>VLOOKUP($C9,Calcs!$B$64:$AB$69,COLUMN(),FALSE)</f>
        <v>0</v>
      </c>
      <c r="S9" s="25">
        <f>VLOOKUP($C9,Calcs!$B$64:$AB$69,COLUMN(),FALSE)</f>
        <v>0</v>
      </c>
      <c r="T9" s="25">
        <f>VLOOKUP($C9,Calcs!$B$64:$AB$69,COLUMN(),FALSE)</f>
        <v>0</v>
      </c>
      <c r="U9" s="25">
        <f>VLOOKUP($C9,Calcs!$B$64:$AB$69,COLUMN(),FALSE)</f>
        <v>0</v>
      </c>
      <c r="V9" s="25">
        <f>VLOOKUP($C9,Calcs!$B$64:$AB$69,COLUMN(),FALSE)</f>
        <v>0</v>
      </c>
      <c r="W9" s="25">
        <f>VLOOKUP($C9,Calcs!$B$64:$AB$69,COLUMN(),FALSE)</f>
        <v>0</v>
      </c>
      <c r="X9" s="25">
        <f>VLOOKUP($C9,Calcs!$B$64:$AB$69,COLUMN(),FALSE)</f>
        <v>0</v>
      </c>
      <c r="Y9" s="25">
        <f>VLOOKUP($C9,Calcs!$B$64:$AB$69,COLUMN(),FALSE)</f>
        <v>0</v>
      </c>
      <c r="Z9" s="25">
        <f>VLOOKUP($C9,Calcs!$B$64:$AB$69,COLUMN(),FALSE)</f>
        <v>0</v>
      </c>
      <c r="AA9" s="25">
        <f>VLOOKUP($C9,Calcs!$B$64:$AB$69,COLUMN(),FALSE)</f>
        <v>0</v>
      </c>
    </row>
    <row r="10" ht="12.75" customHeight="1"/>
    <row r="11" ht="12.75" customHeight="1"/>
    <row r="12" ht="12.75" customHeight="1">
      <c r="B12" s="53" t="s">
        <v>43</v>
      </c>
    </row>
    <row r="13" ht="12.75" customHeight="1" thickBot="1"/>
    <row r="14" spans="2:27" ht="11.25" thickBot="1">
      <c r="B14" s="87" t="s">
        <v>35</v>
      </c>
      <c r="C14" s="89" t="s">
        <v>23</v>
      </c>
      <c r="D14" s="89" t="s">
        <v>25</v>
      </c>
      <c r="E14" s="89" t="s">
        <v>26</v>
      </c>
      <c r="F14" s="89" t="s">
        <v>11</v>
      </c>
      <c r="G14" s="89" t="s">
        <v>19</v>
      </c>
      <c r="H14" s="89" t="s">
        <v>13</v>
      </c>
      <c r="I14" s="89" t="s">
        <v>8</v>
      </c>
      <c r="J14" s="89" t="s">
        <v>27</v>
      </c>
      <c r="K14" s="89" t="s">
        <v>36</v>
      </c>
      <c r="L14" s="91" t="s">
        <v>37</v>
      </c>
      <c r="M14" s="92"/>
      <c r="N14" s="92"/>
      <c r="O14" s="92"/>
      <c r="P14" s="92"/>
      <c r="Q14" s="92"/>
      <c r="R14" s="92"/>
      <c r="S14" s="93"/>
      <c r="T14" s="91" t="s">
        <v>38</v>
      </c>
      <c r="U14" s="92"/>
      <c r="V14" s="92"/>
      <c r="W14" s="92"/>
      <c r="X14" s="92"/>
      <c r="Y14" s="92"/>
      <c r="Z14" s="92"/>
      <c r="AA14" s="93"/>
    </row>
    <row r="15" spans="2:27" ht="11.25" thickBot="1">
      <c r="B15" s="88"/>
      <c r="C15" s="90"/>
      <c r="D15" s="90"/>
      <c r="E15" s="90"/>
      <c r="F15" s="90"/>
      <c r="G15" s="90"/>
      <c r="H15" s="90"/>
      <c r="I15" s="90"/>
      <c r="J15" s="90"/>
      <c r="K15" s="90"/>
      <c r="L15" s="48" t="s">
        <v>25</v>
      </c>
      <c r="M15" s="48" t="s">
        <v>26</v>
      </c>
      <c r="N15" s="48" t="s">
        <v>11</v>
      </c>
      <c r="O15" s="48" t="s">
        <v>19</v>
      </c>
      <c r="P15" s="48" t="s">
        <v>13</v>
      </c>
      <c r="Q15" s="48" t="s">
        <v>8</v>
      </c>
      <c r="R15" s="48" t="s">
        <v>27</v>
      </c>
      <c r="S15" s="48" t="s">
        <v>36</v>
      </c>
      <c r="T15" s="48" t="s">
        <v>25</v>
      </c>
      <c r="U15" s="48" t="s">
        <v>26</v>
      </c>
      <c r="V15" s="48" t="s">
        <v>11</v>
      </c>
      <c r="W15" s="48" t="s">
        <v>19</v>
      </c>
      <c r="X15" s="48" t="s">
        <v>13</v>
      </c>
      <c r="Y15" s="48" t="s">
        <v>8</v>
      </c>
      <c r="Z15" s="48" t="s">
        <v>27</v>
      </c>
      <c r="AA15" s="48" t="s">
        <v>36</v>
      </c>
    </row>
    <row r="16" spans="2:27" ht="12" customHeight="1">
      <c r="B16" s="49">
        <v>1</v>
      </c>
      <c r="C16" s="50" t="str">
        <f>VLOOKUP(B16,Calcs!A$72:AB$76,2,FALSE)</f>
        <v>F</v>
      </c>
      <c r="D16" s="50">
        <f>VLOOKUP($C16,Calcs!$B$72:$AB$76,COLUMN(),FALSE)</f>
        <v>0</v>
      </c>
      <c r="E16" s="50">
        <f>VLOOKUP($C16,Calcs!$B$72:$AB$76,COLUMN(),FALSE)</f>
        <v>0</v>
      </c>
      <c r="F16" s="50">
        <f>VLOOKUP($C16,Calcs!$B$72:$AB$76,COLUMN(),FALSE)</f>
        <v>0</v>
      </c>
      <c r="G16" s="50">
        <f>VLOOKUP($C16,Calcs!$B$72:$AB$76,COLUMN(),FALSE)</f>
        <v>0</v>
      </c>
      <c r="H16" s="50">
        <f>VLOOKUP($C16,Calcs!$B$72:$AB$76,COLUMN(),FALSE)</f>
        <v>0</v>
      </c>
      <c r="I16" s="50">
        <f>VLOOKUP($C16,Calcs!$B$72:$AB$76,COLUMN(),FALSE)</f>
        <v>0</v>
      </c>
      <c r="J16" s="50">
        <f>VLOOKUP($C16,Calcs!$B$72:$AB$76,COLUMN(),FALSE)</f>
        <v>0</v>
      </c>
      <c r="K16" s="50">
        <f>VLOOKUP($C16,Calcs!$B$72:$AB$76,COLUMN(),FALSE)</f>
        <v>0</v>
      </c>
      <c r="L16" s="25">
        <f>VLOOKUP($C16,Calcs!$B$72:$AB$76,COLUMN(),FALSE)</f>
        <v>0</v>
      </c>
      <c r="M16" s="25">
        <f>VLOOKUP($C16,Calcs!$B$72:$AB$76,COLUMN(),FALSE)</f>
        <v>0</v>
      </c>
      <c r="N16" s="25">
        <f>VLOOKUP($C16,Calcs!$B$72:$AB$76,COLUMN(),FALSE)</f>
        <v>0</v>
      </c>
      <c r="O16" s="25">
        <f>VLOOKUP($C16,Calcs!$B$72:$AB$76,COLUMN(),FALSE)</f>
        <v>0</v>
      </c>
      <c r="P16" s="25">
        <f>VLOOKUP($C16,Calcs!$B$72:$AB$76,COLUMN(),FALSE)</f>
        <v>0</v>
      </c>
      <c r="Q16" s="25">
        <f>VLOOKUP($C16,Calcs!$B$72:$AB$76,COLUMN(),FALSE)</f>
        <v>0</v>
      </c>
      <c r="R16" s="25">
        <f>VLOOKUP($C16,Calcs!$B$72:$AB$76,COLUMN(),FALSE)</f>
        <v>0</v>
      </c>
      <c r="S16" s="25">
        <f>VLOOKUP($C16,Calcs!$B$72:$AB$76,COLUMN(),FALSE)</f>
        <v>0</v>
      </c>
      <c r="T16" s="25">
        <f>VLOOKUP($C16,Calcs!$B$72:$AB$76,COLUMN(),FALSE)</f>
        <v>0</v>
      </c>
      <c r="U16" s="25">
        <f>VLOOKUP($C16,Calcs!$B$72:$AB$76,COLUMN(),FALSE)</f>
        <v>0</v>
      </c>
      <c r="V16" s="25">
        <f>VLOOKUP($C16,Calcs!$B$72:$AB$76,COLUMN(),FALSE)</f>
        <v>0</v>
      </c>
      <c r="W16" s="25">
        <f>VLOOKUP($C16,Calcs!$B$72:$AB$76,COLUMN(),FALSE)</f>
        <v>0</v>
      </c>
      <c r="X16" s="25">
        <f>VLOOKUP($C16,Calcs!$B$72:$AB$76,COLUMN(),FALSE)</f>
        <v>0</v>
      </c>
      <c r="Y16" s="25">
        <f>VLOOKUP($C16,Calcs!$B$72:$AB$76,COLUMN(),FALSE)</f>
        <v>0</v>
      </c>
      <c r="Z16" s="25">
        <f>VLOOKUP($C16,Calcs!$B$72:$AB$76,COLUMN(),FALSE)</f>
        <v>0</v>
      </c>
      <c r="AA16" s="25">
        <f>VLOOKUP($C16,Calcs!$B$72:$AB$76,COLUMN(),FALSE)</f>
        <v>0</v>
      </c>
    </row>
    <row r="17" spans="2:27" ht="12" customHeight="1">
      <c r="B17" s="49">
        <f>IF(B16&lt;&gt;"",IF(B16='[1]Teams'!$B$2,"",B16+1),"")</f>
        <v>2</v>
      </c>
      <c r="C17" s="50" t="str">
        <f>VLOOKUP(B17,Calcs!A$72:AB$76,2,FALSE)</f>
        <v>G</v>
      </c>
      <c r="D17" s="50">
        <f>VLOOKUP($C17,Calcs!$B$72:$AB$76,COLUMN(),FALSE)</f>
        <v>0</v>
      </c>
      <c r="E17" s="50">
        <f>VLOOKUP($C17,Calcs!$B$72:$AB$76,COLUMN(),FALSE)</f>
        <v>0</v>
      </c>
      <c r="F17" s="50">
        <f>VLOOKUP($C17,Calcs!$B$72:$AB$76,COLUMN(),FALSE)</f>
        <v>0</v>
      </c>
      <c r="G17" s="50">
        <f>VLOOKUP($C17,Calcs!$B$72:$AB$76,COLUMN(),FALSE)</f>
        <v>0</v>
      </c>
      <c r="H17" s="50">
        <f>VLOOKUP($C17,Calcs!$B$72:$AB$76,COLUMN(),FALSE)</f>
        <v>0</v>
      </c>
      <c r="I17" s="50">
        <f>VLOOKUP($C17,Calcs!$B$72:$AB$76,COLUMN(),FALSE)</f>
        <v>0</v>
      </c>
      <c r="J17" s="50">
        <f>VLOOKUP($C17,Calcs!$B$72:$AB$76,COLUMN(),FALSE)</f>
        <v>0</v>
      </c>
      <c r="K17" s="50">
        <f>VLOOKUP($C17,Calcs!$B$72:$AB$76,COLUMN(),FALSE)</f>
        <v>0</v>
      </c>
      <c r="L17" s="25">
        <f>VLOOKUP($C17,Calcs!$B$72:$AB$76,COLUMN(),FALSE)</f>
        <v>0</v>
      </c>
      <c r="M17" s="25">
        <f>VLOOKUP($C17,Calcs!$B$72:$AB$76,COLUMN(),FALSE)</f>
        <v>0</v>
      </c>
      <c r="N17" s="25">
        <f>VLOOKUP($C17,Calcs!$B$72:$AB$76,COLUMN(),FALSE)</f>
        <v>0</v>
      </c>
      <c r="O17" s="25">
        <f>VLOOKUP($C17,Calcs!$B$72:$AB$76,COLUMN(),FALSE)</f>
        <v>0</v>
      </c>
      <c r="P17" s="25">
        <f>VLOOKUP($C17,Calcs!$B$72:$AB$76,COLUMN(),FALSE)</f>
        <v>0</v>
      </c>
      <c r="Q17" s="25">
        <f>VLOOKUP($C17,Calcs!$B$72:$AB$76,COLUMN(),FALSE)</f>
        <v>0</v>
      </c>
      <c r="R17" s="25">
        <f>VLOOKUP($C17,Calcs!$B$72:$AB$76,COLUMN(),FALSE)</f>
        <v>0</v>
      </c>
      <c r="S17" s="25">
        <f>VLOOKUP($C17,Calcs!$B$72:$AB$76,COLUMN(),FALSE)</f>
        <v>0</v>
      </c>
      <c r="T17" s="25">
        <f>VLOOKUP($C17,Calcs!$B$72:$AB$76,COLUMN(),FALSE)</f>
        <v>0</v>
      </c>
      <c r="U17" s="25">
        <f>VLOOKUP($C17,Calcs!$B$72:$AB$76,COLUMN(),FALSE)</f>
        <v>0</v>
      </c>
      <c r="V17" s="25">
        <f>VLOOKUP($C17,Calcs!$B$72:$AB$76,COLUMN(),FALSE)</f>
        <v>0</v>
      </c>
      <c r="W17" s="25">
        <f>VLOOKUP($C17,Calcs!$B$72:$AB$76,COLUMN(),FALSE)</f>
        <v>0</v>
      </c>
      <c r="X17" s="25">
        <f>VLOOKUP($C17,Calcs!$B$72:$AB$76,COLUMN(),FALSE)</f>
        <v>0</v>
      </c>
      <c r="Y17" s="25">
        <f>VLOOKUP($C17,Calcs!$B$72:$AB$76,COLUMN(),FALSE)</f>
        <v>0</v>
      </c>
      <c r="Z17" s="25">
        <f>VLOOKUP($C17,Calcs!$B$72:$AB$76,COLUMN(),FALSE)</f>
        <v>0</v>
      </c>
      <c r="AA17" s="25">
        <f>VLOOKUP($C17,Calcs!$B$72:$AB$76,COLUMN(),FALSE)</f>
        <v>0</v>
      </c>
    </row>
    <row r="18" spans="2:27" ht="12" customHeight="1">
      <c r="B18" s="49">
        <f>IF(B17&lt;&gt;"",IF(B17='[1]Teams'!$B$2,"",B17+1),"")</f>
        <v>3</v>
      </c>
      <c r="C18" s="50" t="str">
        <f>VLOOKUP(B18,Calcs!A$72:AB$76,2,FALSE)</f>
        <v>H</v>
      </c>
      <c r="D18" s="50">
        <f>VLOOKUP($C18,Calcs!$B$72:$AB$76,COLUMN(),FALSE)</f>
        <v>0</v>
      </c>
      <c r="E18" s="50">
        <f>VLOOKUP($C18,Calcs!$B$72:$AB$76,COLUMN(),FALSE)</f>
        <v>0</v>
      </c>
      <c r="F18" s="50">
        <f>VLOOKUP($C18,Calcs!$B$72:$AB$76,COLUMN(),FALSE)</f>
        <v>0</v>
      </c>
      <c r="G18" s="50">
        <f>VLOOKUP($C18,Calcs!$B$72:$AB$76,COLUMN(),FALSE)</f>
        <v>0</v>
      </c>
      <c r="H18" s="50">
        <f>VLOOKUP($C18,Calcs!$B$72:$AB$76,COLUMN(),FALSE)</f>
        <v>0</v>
      </c>
      <c r="I18" s="50">
        <f>VLOOKUP($C18,Calcs!$B$72:$AB$76,COLUMN(),FALSE)</f>
        <v>0</v>
      </c>
      <c r="J18" s="50">
        <f>VLOOKUP($C18,Calcs!$B$72:$AB$76,COLUMN(),FALSE)</f>
        <v>0</v>
      </c>
      <c r="K18" s="50">
        <f>VLOOKUP($C18,Calcs!$B$72:$AB$76,COLUMN(),FALSE)</f>
        <v>0</v>
      </c>
      <c r="L18" s="25">
        <f>VLOOKUP($C18,Calcs!$B$72:$AB$76,COLUMN(),FALSE)</f>
        <v>0</v>
      </c>
      <c r="M18" s="25">
        <f>VLOOKUP($C18,Calcs!$B$72:$AB$76,COLUMN(),FALSE)</f>
        <v>0</v>
      </c>
      <c r="N18" s="25">
        <f>VLOOKUP($C18,Calcs!$B$72:$AB$76,COLUMN(),FALSE)</f>
        <v>0</v>
      </c>
      <c r="O18" s="25">
        <f>VLOOKUP($C18,Calcs!$B$72:$AB$76,COLUMN(),FALSE)</f>
        <v>0</v>
      </c>
      <c r="P18" s="25">
        <f>VLOOKUP($C18,Calcs!$B$72:$AB$76,COLUMN(),FALSE)</f>
        <v>0</v>
      </c>
      <c r="Q18" s="25">
        <f>VLOOKUP($C18,Calcs!$B$72:$AB$76,COLUMN(),FALSE)</f>
        <v>0</v>
      </c>
      <c r="R18" s="25">
        <f>VLOOKUP($C18,Calcs!$B$72:$AB$76,COLUMN(),FALSE)</f>
        <v>0</v>
      </c>
      <c r="S18" s="25">
        <f>VLOOKUP($C18,Calcs!$B$72:$AB$76,COLUMN(),FALSE)</f>
        <v>0</v>
      </c>
      <c r="T18" s="25">
        <f>VLOOKUP($C18,Calcs!$B$72:$AB$76,COLUMN(),FALSE)</f>
        <v>0</v>
      </c>
      <c r="U18" s="25">
        <f>VLOOKUP($C18,Calcs!$B$72:$AB$76,COLUMN(),FALSE)</f>
        <v>0</v>
      </c>
      <c r="V18" s="25">
        <f>VLOOKUP($C18,Calcs!$B$72:$AB$76,COLUMN(),FALSE)</f>
        <v>0</v>
      </c>
      <c r="W18" s="25">
        <f>VLOOKUP($C18,Calcs!$B$72:$AB$76,COLUMN(),FALSE)</f>
        <v>0</v>
      </c>
      <c r="X18" s="25">
        <f>VLOOKUP($C18,Calcs!$B$72:$AB$76,COLUMN(),FALSE)</f>
        <v>0</v>
      </c>
      <c r="Y18" s="25">
        <f>VLOOKUP($C18,Calcs!$B$72:$AB$76,COLUMN(),FALSE)</f>
        <v>0</v>
      </c>
      <c r="Z18" s="25">
        <f>VLOOKUP($C18,Calcs!$B$72:$AB$76,COLUMN(),FALSE)</f>
        <v>0</v>
      </c>
      <c r="AA18" s="25">
        <f>VLOOKUP($C18,Calcs!$B$72:$AB$76,COLUMN(),FALSE)</f>
        <v>0</v>
      </c>
    </row>
    <row r="19" spans="2:27" ht="12" customHeight="1">
      <c r="B19" s="49">
        <f>IF(B18&lt;&gt;"",IF(B18='[1]Teams'!$B$2,"",B18+1),"")</f>
        <v>4</v>
      </c>
      <c r="C19" s="50" t="str">
        <f>VLOOKUP(B19,Calcs!A$72:AB$76,2,FALSE)</f>
        <v>I</v>
      </c>
      <c r="D19" s="50">
        <f>VLOOKUP($C19,Calcs!$B$72:$AB$76,COLUMN(),FALSE)</f>
        <v>0</v>
      </c>
      <c r="E19" s="50">
        <f>VLOOKUP($C19,Calcs!$B$72:$AB$76,COLUMN(),FALSE)</f>
        <v>0</v>
      </c>
      <c r="F19" s="50">
        <f>VLOOKUP($C19,Calcs!$B$72:$AB$76,COLUMN(),FALSE)</f>
        <v>0</v>
      </c>
      <c r="G19" s="50">
        <f>VLOOKUP($C19,Calcs!$B$72:$AB$76,COLUMN(),FALSE)</f>
        <v>0</v>
      </c>
      <c r="H19" s="50">
        <f>VLOOKUP($C19,Calcs!$B$72:$AB$76,COLUMN(),FALSE)</f>
        <v>0</v>
      </c>
      <c r="I19" s="50">
        <f>VLOOKUP($C19,Calcs!$B$72:$AB$76,COLUMN(),FALSE)</f>
        <v>0</v>
      </c>
      <c r="J19" s="50">
        <f>VLOOKUP($C19,Calcs!$B$72:$AB$76,COLUMN(),FALSE)</f>
        <v>0</v>
      </c>
      <c r="K19" s="50">
        <f>VLOOKUP($C19,Calcs!$B$72:$AB$76,COLUMN(),FALSE)</f>
        <v>0</v>
      </c>
      <c r="L19" s="25">
        <f>VLOOKUP($C19,Calcs!$B$72:$AB$76,COLUMN(),FALSE)</f>
        <v>0</v>
      </c>
      <c r="M19" s="25">
        <f>VLOOKUP($C19,Calcs!$B$72:$AB$76,COLUMN(),FALSE)</f>
        <v>0</v>
      </c>
      <c r="N19" s="25">
        <f>VLOOKUP($C19,Calcs!$B$72:$AB$76,COLUMN(),FALSE)</f>
        <v>0</v>
      </c>
      <c r="O19" s="25">
        <f>VLOOKUP($C19,Calcs!$B$72:$AB$76,COLUMN(),FALSE)</f>
        <v>0</v>
      </c>
      <c r="P19" s="25">
        <f>VLOOKUP($C19,Calcs!$B$72:$AB$76,COLUMN(),FALSE)</f>
        <v>0</v>
      </c>
      <c r="Q19" s="25">
        <f>VLOOKUP($C19,Calcs!$B$72:$AB$76,COLUMN(),FALSE)</f>
        <v>0</v>
      </c>
      <c r="R19" s="25">
        <f>VLOOKUP($C19,Calcs!$B$72:$AB$76,COLUMN(),FALSE)</f>
        <v>0</v>
      </c>
      <c r="S19" s="25">
        <f>VLOOKUP($C19,Calcs!$B$72:$AB$76,COLUMN(),FALSE)</f>
        <v>0</v>
      </c>
      <c r="T19" s="25">
        <f>VLOOKUP($C19,Calcs!$B$72:$AB$76,COLUMN(),FALSE)</f>
        <v>0</v>
      </c>
      <c r="U19" s="25">
        <f>VLOOKUP($C19,Calcs!$B$72:$AB$76,COLUMN(),FALSE)</f>
        <v>0</v>
      </c>
      <c r="V19" s="25">
        <f>VLOOKUP($C19,Calcs!$B$72:$AB$76,COLUMN(),FALSE)</f>
        <v>0</v>
      </c>
      <c r="W19" s="25">
        <f>VLOOKUP($C19,Calcs!$B$72:$AB$76,COLUMN(),FALSE)</f>
        <v>0</v>
      </c>
      <c r="X19" s="25">
        <f>VLOOKUP($C19,Calcs!$B$72:$AB$76,COLUMN(),FALSE)</f>
        <v>0</v>
      </c>
      <c r="Y19" s="25">
        <f>VLOOKUP($C19,Calcs!$B$72:$AB$76,COLUMN(),FALSE)</f>
        <v>0</v>
      </c>
      <c r="Z19" s="25">
        <f>VLOOKUP($C19,Calcs!$B$72:$AB$76,COLUMN(),FALSE)</f>
        <v>0</v>
      </c>
      <c r="AA19" s="25">
        <f>VLOOKUP($C19,Calcs!$B$72:$AB$76,COLUMN(),FALSE)</f>
        <v>0</v>
      </c>
    </row>
    <row r="23" spans="2:13" ht="12.75" customHeight="1">
      <c r="B23" s="69"/>
      <c r="C23" s="3" t="s">
        <v>63</v>
      </c>
      <c r="D23" s="86">
        <f>IF(D5&lt;4,"",C5)</f>
      </c>
      <c r="E23" s="86"/>
      <c r="F23" s="86"/>
      <c r="G23" s="86"/>
      <c r="H23" s="79"/>
      <c r="I23" s="80"/>
      <c r="J23" s="86">
        <f>IF(D17&lt;3,"",C17)</f>
      </c>
      <c r="K23" s="86"/>
      <c r="L23" s="86"/>
      <c r="M23" s="86"/>
    </row>
    <row r="24" spans="2:13" ht="12.75" customHeight="1">
      <c r="B24" s="69"/>
      <c r="C24" s="3"/>
      <c r="D24" s="73"/>
      <c r="E24" s="73"/>
      <c r="F24" s="73"/>
      <c r="G24" s="73"/>
      <c r="H24" s="24"/>
      <c r="I24" s="22"/>
      <c r="J24" s="73"/>
      <c r="K24" s="73"/>
      <c r="L24" s="73"/>
      <c r="M24" s="73"/>
    </row>
    <row r="25" spans="2:13" ht="12.75" customHeight="1">
      <c r="B25" s="69"/>
      <c r="C25" s="3" t="s">
        <v>64</v>
      </c>
      <c r="D25" s="86">
        <f>IF(D16&lt;3,"",C16)</f>
      </c>
      <c r="E25" s="86"/>
      <c r="F25" s="86"/>
      <c r="G25" s="86"/>
      <c r="H25" s="79"/>
      <c r="I25" s="80"/>
      <c r="J25" s="86">
        <f>IF(D6&lt;4,"",C6)</f>
      </c>
      <c r="K25" s="86"/>
      <c r="L25" s="86"/>
      <c r="M25" s="86"/>
    </row>
    <row r="26" spans="2:13" ht="12.75" customHeight="1">
      <c r="B26" s="69"/>
      <c r="C26" s="3"/>
      <c r="D26" s="3"/>
      <c r="E26" s="3"/>
      <c r="F26" s="3"/>
      <c r="G26" s="3"/>
      <c r="H26" s="24"/>
      <c r="I26" s="22"/>
      <c r="J26" s="3"/>
      <c r="K26" s="3"/>
      <c r="L26" s="3"/>
      <c r="M26" s="3"/>
    </row>
    <row r="27" spans="2:13" ht="12.75" customHeight="1">
      <c r="B27" s="69"/>
      <c r="C27" s="3" t="s">
        <v>67</v>
      </c>
      <c r="D27" s="86">
        <f>IF(D9&lt;4,"",C9)</f>
      </c>
      <c r="E27" s="86"/>
      <c r="F27" s="86"/>
      <c r="G27" s="86"/>
      <c r="H27" s="79"/>
      <c r="I27" s="80"/>
      <c r="J27" s="86">
        <f>IF(D19&lt;3,"",C19)</f>
      </c>
      <c r="K27" s="86"/>
      <c r="L27" s="86"/>
      <c r="M27" s="86"/>
    </row>
    <row r="28" spans="2:13" ht="12.75" customHeight="1">
      <c r="B28" s="3"/>
      <c r="C28" s="3"/>
      <c r="D28" s="74"/>
      <c r="E28" s="74"/>
      <c r="F28" s="74"/>
      <c r="G28" s="74"/>
      <c r="H28" s="24"/>
      <c r="I28" s="22"/>
      <c r="J28" s="74"/>
      <c r="K28" s="74"/>
      <c r="L28" s="74"/>
      <c r="M28" s="74"/>
    </row>
    <row r="29" spans="2:13" ht="12.75" customHeight="1">
      <c r="B29" s="3"/>
      <c r="C29" s="3" t="s">
        <v>65</v>
      </c>
      <c r="D29" s="86">
        <f>IF(I23="","",IF(H23&gt;I23,J23,D23))</f>
      </c>
      <c r="E29" s="86"/>
      <c r="F29" s="86"/>
      <c r="G29" s="86"/>
      <c r="H29" s="79"/>
      <c r="I29" s="80"/>
      <c r="J29" s="86">
        <f>IF(I25="","",IF(H25&gt;I25,J25,D25))</f>
      </c>
      <c r="K29" s="86"/>
      <c r="L29" s="86"/>
      <c r="M29" s="86"/>
    </row>
    <row r="30" spans="2:10" ht="12.75" customHeight="1">
      <c r="B30" s="3"/>
      <c r="C30" s="3"/>
      <c r="D30" s="70"/>
      <c r="E30" s="70"/>
      <c r="F30" s="70"/>
      <c r="G30" s="45"/>
      <c r="H30" s="23"/>
      <c r="I30" s="23"/>
      <c r="J30" s="70"/>
    </row>
    <row r="31" spans="2:13" ht="12.75" customHeight="1">
      <c r="B31" s="69"/>
      <c r="C31" s="3" t="s">
        <v>49</v>
      </c>
      <c r="D31" s="86">
        <f>IF(I23="","",IF(H23&gt;I23,D23,J23))</f>
      </c>
      <c r="E31" s="86"/>
      <c r="F31" s="86"/>
      <c r="G31" s="86"/>
      <c r="H31" s="80"/>
      <c r="I31" s="80"/>
      <c r="J31" s="86">
        <f>IF(I25="","",IF(H25&gt;I25,D25,J25))</f>
      </c>
      <c r="K31" s="86"/>
      <c r="L31" s="86"/>
      <c r="M31" s="86"/>
    </row>
    <row r="32" spans="2:7" ht="12.75" customHeight="1">
      <c r="B32" s="3"/>
      <c r="C32" s="3"/>
      <c r="D32" s="3"/>
      <c r="E32" s="3"/>
      <c r="F32" s="3"/>
      <c r="G32" s="3"/>
    </row>
    <row r="35" ht="10.5">
      <c r="C35" s="72" t="s">
        <v>51</v>
      </c>
    </row>
    <row r="36" ht="10.5">
      <c r="C36" s="72"/>
    </row>
    <row r="37" spans="3:8" ht="15">
      <c r="C37" s="59" t="s">
        <v>52</v>
      </c>
      <c r="D37" s="95">
        <f>IF(I31="","",IF(H31&gt;I31,D31,J31))</f>
      </c>
      <c r="E37" s="95"/>
      <c r="F37" s="95"/>
      <c r="G37" s="95"/>
      <c r="H37" s="95"/>
    </row>
    <row r="38" spans="3:8" s="71" customFormat="1" ht="12.75">
      <c r="C38" s="58" t="s">
        <v>53</v>
      </c>
      <c r="D38" s="96">
        <f>IF(I31="","",IF(I31&gt;H31,D31,J31))</f>
      </c>
      <c r="E38" s="96"/>
      <c r="F38" s="96"/>
      <c r="G38" s="96"/>
      <c r="H38" s="96"/>
    </row>
    <row r="39" spans="3:8" s="71" customFormat="1" ht="12.75">
      <c r="C39" s="58" t="s">
        <v>56</v>
      </c>
      <c r="D39" s="96">
        <f>IF(I29="","",IF(H29&gt;I29,D29,J29))</f>
      </c>
      <c r="E39" s="96"/>
      <c r="F39" s="96"/>
      <c r="G39" s="96"/>
      <c r="H39" s="96"/>
    </row>
    <row r="40" spans="3:8" s="71" customFormat="1" ht="12.75">
      <c r="C40" s="58" t="s">
        <v>55</v>
      </c>
      <c r="D40" s="96">
        <f>IF(I29="","",IF(H29&lt;I29,D29,J29))</f>
      </c>
      <c r="E40" s="96"/>
      <c r="F40" s="96"/>
      <c r="G40" s="96"/>
      <c r="H40" s="96"/>
    </row>
    <row r="41" spans="3:8" ht="12.75">
      <c r="C41" s="58" t="s">
        <v>77</v>
      </c>
      <c r="D41" s="96">
        <f>IF(I27="","",IF(H27&lt;I27,D27,J27))</f>
      </c>
      <c r="E41" s="96"/>
      <c r="F41" s="96"/>
      <c r="G41" s="96"/>
      <c r="H41" s="96"/>
    </row>
    <row r="42" spans="3:21" ht="12.75">
      <c r="C42" s="58"/>
      <c r="D42" s="76">
        <f>IF(I28="","",IF(H28&lt;I28,D28,J28))</f>
      </c>
      <c r="E42" s="76"/>
      <c r="F42" s="76"/>
      <c r="G42" s="76"/>
      <c r="H42" s="76"/>
      <c r="U42" s="75" t="s">
        <v>70</v>
      </c>
    </row>
  </sheetData>
  <sheetProtection sheet="1" objects="1" scenarios="1"/>
  <mergeCells count="39"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S3"/>
    <mergeCell ref="T3:AA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S14"/>
    <mergeCell ref="T14:AA14"/>
    <mergeCell ref="D27:G27"/>
    <mergeCell ref="J27:M27"/>
    <mergeCell ref="D23:G23"/>
    <mergeCell ref="J23:M23"/>
    <mergeCell ref="D25:G25"/>
    <mergeCell ref="J25:M25"/>
    <mergeCell ref="D41:H41"/>
    <mergeCell ref="D37:H37"/>
    <mergeCell ref="D38:H38"/>
    <mergeCell ref="D39:H39"/>
    <mergeCell ref="D40:H40"/>
    <mergeCell ref="D29:G29"/>
    <mergeCell ref="J29:M29"/>
    <mergeCell ref="D31:G31"/>
    <mergeCell ref="J31:M31"/>
  </mergeCells>
  <conditionalFormatting sqref="C5:AA9 C16:AA16 B6:B9 B17:AA19">
    <cfRule type="expression" priority="1" dxfId="3" stopIfTrue="1">
      <formula>$B5&lt;&gt;""</formula>
    </cfRule>
  </conditionalFormatting>
  <conditionalFormatting sqref="H31:I31 H29:I29 H23:I23 H25:I25 H27:I27">
    <cfRule type="expression" priority="2" dxfId="4" stopIfTrue="1">
      <formula>ISBLANK(H23)</formula>
    </cfRule>
  </conditionalFormatting>
  <conditionalFormatting sqref="D40:H40">
    <cfRule type="expression" priority="3" dxfId="5" stopIfTrue="1">
      <formula>ISBLANK($I$18)</formula>
    </cfRule>
  </conditionalFormatting>
  <conditionalFormatting sqref="D41:H42">
    <cfRule type="expression" priority="4" dxfId="5" stopIfTrue="1">
      <formula>ISBLANK($I$16)</formula>
    </cfRule>
  </conditionalFormatting>
  <conditionalFormatting sqref="D39:H39">
    <cfRule type="expression" priority="5" dxfId="5" stopIfTrue="1">
      <formula>ISBLANK($H$18)</formula>
    </cfRule>
  </conditionalFormatting>
  <conditionalFormatting sqref="D31:G31">
    <cfRule type="expression" priority="6" dxfId="2" stopIfTrue="1">
      <formula>$H$31&gt;$I$31</formula>
    </cfRule>
  </conditionalFormatting>
  <conditionalFormatting sqref="J31:M31">
    <cfRule type="expression" priority="7" dxfId="2" stopIfTrue="1">
      <formula>$I$31&gt;$H$31</formula>
    </cfRule>
  </conditionalFormatting>
  <conditionalFormatting sqref="J29:M29">
    <cfRule type="expression" priority="8" dxfId="2" stopIfTrue="1">
      <formula>#REF!&gt;#REF!</formula>
    </cfRule>
  </conditionalFormatting>
  <conditionalFormatting sqref="D29:G29">
    <cfRule type="expression" priority="9" dxfId="2" stopIfTrue="1">
      <formula>#REF!&gt;#REF!</formula>
    </cfRule>
  </conditionalFormatting>
  <conditionalFormatting sqref="D26:G26">
    <cfRule type="expression" priority="10" dxfId="5" stopIfTrue="1">
      <formula>$D$9&lt;4</formula>
    </cfRule>
    <cfRule type="expression" priority="11" dxfId="2" stopIfTrue="1">
      <formula>#REF!&gt;#REF!</formula>
    </cfRule>
  </conditionalFormatting>
  <conditionalFormatting sqref="J26:M26">
    <cfRule type="expression" priority="12" dxfId="5" stopIfTrue="1">
      <formula>$D$9&lt;4</formula>
    </cfRule>
    <cfRule type="expression" priority="13" dxfId="2" stopIfTrue="1">
      <formula>#REF!&gt;#REF!</formula>
    </cfRule>
  </conditionalFormatting>
  <conditionalFormatting sqref="D24:G24">
    <cfRule type="expression" priority="14" dxfId="5" stopIfTrue="1">
      <formula>$D$9&lt;5</formula>
    </cfRule>
    <cfRule type="expression" priority="15" dxfId="2" stopIfTrue="1">
      <formula>$H$16&gt;$I$16</formula>
    </cfRule>
  </conditionalFormatting>
  <conditionalFormatting sqref="J24:M24">
    <cfRule type="expression" priority="16" dxfId="5" stopIfTrue="1">
      <formula>$D$9&lt;5</formula>
    </cfRule>
    <cfRule type="expression" priority="17" dxfId="2" stopIfTrue="1">
      <formula>$I$16&gt;$H$16</formula>
    </cfRule>
  </conditionalFormatting>
  <conditionalFormatting sqref="D23:G23">
    <cfRule type="expression" priority="18" dxfId="2" stopIfTrue="1">
      <formula>$H$23&gt;$I$23</formula>
    </cfRule>
  </conditionalFormatting>
  <conditionalFormatting sqref="J23:M23">
    <cfRule type="expression" priority="19" dxfId="2" stopIfTrue="1">
      <formula>$I$23&gt;$H$23</formula>
    </cfRule>
  </conditionalFormatting>
  <conditionalFormatting sqref="J25:M25">
    <cfRule type="expression" priority="20" dxfId="2" stopIfTrue="1">
      <formula>$I$25&gt;$H$25</formula>
    </cfRule>
  </conditionalFormatting>
  <conditionalFormatting sqref="D25:G25">
    <cfRule type="expression" priority="21" dxfId="2" stopIfTrue="1">
      <formula>$H$25&gt;$I$25</formula>
    </cfRule>
  </conditionalFormatting>
  <conditionalFormatting sqref="J27:M27">
    <cfRule type="expression" priority="22" dxfId="2" stopIfTrue="1">
      <formula>$I$27&gt;$H$27</formula>
    </cfRule>
  </conditionalFormatting>
  <conditionalFormatting sqref="D27:G27">
    <cfRule type="expression" priority="23" dxfId="2" stopIfTrue="1">
      <formula>$H$27&gt;$I$27</formula>
    </cfRule>
  </conditionalFormatting>
  <conditionalFormatting sqref="B5 B16">
    <cfRule type="expression" priority="24" dxfId="3" stopIfTrue="1">
      <formula>$B$5&lt;&gt;""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/>
  <dimension ref="A1:N3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3" customWidth="1"/>
    <col min="3" max="4" width="4.7109375" style="3" customWidth="1"/>
    <col min="5" max="16384" width="9.140625" style="3" customWidth="1"/>
  </cols>
  <sheetData>
    <row r="1" ht="12.75">
      <c r="A1" s="5" t="s">
        <v>5</v>
      </c>
    </row>
    <row r="3" spans="1:5" ht="12.75">
      <c r="A3" s="3" t="s">
        <v>3</v>
      </c>
      <c r="B3" s="3" t="s">
        <v>6</v>
      </c>
      <c r="C3" s="86" t="s">
        <v>0</v>
      </c>
      <c r="D3" s="86"/>
      <c r="E3" s="3" t="s">
        <v>7</v>
      </c>
    </row>
    <row r="4" spans="1:5" ht="12.75">
      <c r="A4" s="3">
        <v>1</v>
      </c>
      <c r="B4" s="3" t="str">
        <f>Setup!B9</f>
        <v>A</v>
      </c>
      <c r="C4" s="82"/>
      <c r="D4" s="82"/>
      <c r="E4" s="3" t="str">
        <f>Setup!B10</f>
        <v>B</v>
      </c>
    </row>
    <row r="5" spans="1:5" ht="12.75">
      <c r="A5" s="3">
        <v>1</v>
      </c>
      <c r="B5" s="3" t="str">
        <f>Setup!B11</f>
        <v>C</v>
      </c>
      <c r="C5" s="82"/>
      <c r="D5" s="82"/>
      <c r="E5" s="3" t="str">
        <f>Setup!B12</f>
        <v>D</v>
      </c>
    </row>
    <row r="6" spans="1:5" ht="12.75">
      <c r="A6" s="3">
        <v>2</v>
      </c>
      <c r="B6" s="3" t="str">
        <f>B4</f>
        <v>A</v>
      </c>
      <c r="C6" s="82"/>
      <c r="D6" s="82"/>
      <c r="E6" s="3" t="str">
        <f>Setup!B13</f>
        <v>E</v>
      </c>
    </row>
    <row r="7" spans="1:5" ht="12.75">
      <c r="A7" s="3">
        <v>2</v>
      </c>
      <c r="B7" s="3" t="str">
        <f>E4</f>
        <v>B</v>
      </c>
      <c r="C7" s="82"/>
      <c r="D7" s="82"/>
      <c r="E7" s="3" t="str">
        <f>B5</f>
        <v>C</v>
      </c>
    </row>
    <row r="8" spans="1:5" ht="12.75">
      <c r="A8" s="3">
        <v>3</v>
      </c>
      <c r="B8" s="3" t="str">
        <f>B4</f>
        <v>A</v>
      </c>
      <c r="C8" s="82"/>
      <c r="D8" s="82"/>
      <c r="E8" s="3" t="str">
        <f>E5</f>
        <v>D</v>
      </c>
    </row>
    <row r="9" spans="1:5" ht="12.75">
      <c r="A9" s="3">
        <v>3</v>
      </c>
      <c r="B9" s="3" t="str">
        <f>E4</f>
        <v>B</v>
      </c>
      <c r="C9" s="82"/>
      <c r="D9" s="82"/>
      <c r="E9" s="3" t="str">
        <f>E6</f>
        <v>E</v>
      </c>
    </row>
    <row r="10" spans="1:5" ht="12.75">
      <c r="A10" s="3">
        <v>4</v>
      </c>
      <c r="B10" s="3" t="str">
        <f>B4</f>
        <v>A</v>
      </c>
      <c r="C10" s="82"/>
      <c r="D10" s="82"/>
      <c r="E10" s="3" t="str">
        <f>B5</f>
        <v>C</v>
      </c>
    </row>
    <row r="11" spans="1:5" ht="12.75">
      <c r="A11" s="3">
        <v>4</v>
      </c>
      <c r="B11" s="3" t="str">
        <f>E5</f>
        <v>D</v>
      </c>
      <c r="C11" s="82"/>
      <c r="D11" s="82"/>
      <c r="E11" s="3" t="str">
        <f>E6</f>
        <v>E</v>
      </c>
    </row>
    <row r="12" spans="1:5" ht="12.75">
      <c r="A12" s="3">
        <v>5</v>
      </c>
      <c r="B12" s="3" t="str">
        <f>E4</f>
        <v>B</v>
      </c>
      <c r="C12" s="82"/>
      <c r="D12" s="82"/>
      <c r="E12" s="3" t="str">
        <f>E5</f>
        <v>D</v>
      </c>
    </row>
    <row r="13" spans="1:5" ht="12.75">
      <c r="A13" s="3">
        <v>5</v>
      </c>
      <c r="B13" s="3" t="str">
        <f>B5</f>
        <v>C</v>
      </c>
      <c r="C13" s="82"/>
      <c r="D13" s="82"/>
      <c r="E13" s="3" t="str">
        <f>E6</f>
        <v>E</v>
      </c>
    </row>
    <row r="36" ht="12.75">
      <c r="N36" s="75" t="s">
        <v>70</v>
      </c>
    </row>
  </sheetData>
  <sheetProtection sheet="1" objects="1" scenarios="1"/>
  <mergeCells count="1">
    <mergeCell ref="C3:D3"/>
  </mergeCells>
  <conditionalFormatting sqref="C4:D13">
    <cfRule type="expression" priority="1" dxfId="1" stopIfTrue="1">
      <formula>ISBLANK(C4)</formula>
    </cfRule>
  </conditionalFormatting>
  <conditionalFormatting sqref="B4:B13">
    <cfRule type="expression" priority="2" dxfId="2" stopIfTrue="1">
      <formula>$C4&gt;$D4</formula>
    </cfRule>
  </conditionalFormatting>
  <conditionalFormatting sqref="E4:E13">
    <cfRule type="expression" priority="3" dxfId="2" stopIfTrue="1">
      <formula>$D4&gt;$C4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B1:AA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00390625" style="45" customWidth="1"/>
    <col min="2" max="2" width="6.8515625" style="45" customWidth="1"/>
    <col min="3" max="3" width="19.57421875" style="45" bestFit="1" customWidth="1"/>
    <col min="4" max="6" width="4.7109375" style="45" customWidth="1"/>
    <col min="7" max="7" width="4.7109375" style="46" customWidth="1"/>
    <col min="8" max="33" width="4.7109375" style="45" customWidth="1"/>
    <col min="34" max="16384" width="9.140625" style="45" customWidth="1"/>
  </cols>
  <sheetData>
    <row r="1" ht="12.75" customHeight="1">
      <c r="B1" s="53" t="s">
        <v>39</v>
      </c>
    </row>
    <row r="2" ht="12.75" customHeight="1" thickBot="1"/>
    <row r="3" spans="2:27" s="47" customFormat="1" ht="12.75" customHeight="1" thickBot="1">
      <c r="B3" s="87" t="s">
        <v>35</v>
      </c>
      <c r="C3" s="89" t="s">
        <v>23</v>
      </c>
      <c r="D3" s="89" t="s">
        <v>25</v>
      </c>
      <c r="E3" s="89" t="s">
        <v>26</v>
      </c>
      <c r="F3" s="89" t="s">
        <v>11</v>
      </c>
      <c r="G3" s="89" t="s">
        <v>19</v>
      </c>
      <c r="H3" s="89" t="s">
        <v>13</v>
      </c>
      <c r="I3" s="89" t="s">
        <v>8</v>
      </c>
      <c r="J3" s="89" t="s">
        <v>27</v>
      </c>
      <c r="K3" s="89" t="s">
        <v>36</v>
      </c>
      <c r="L3" s="91" t="s">
        <v>37</v>
      </c>
      <c r="M3" s="92"/>
      <c r="N3" s="92"/>
      <c r="O3" s="92"/>
      <c r="P3" s="92"/>
      <c r="Q3" s="92"/>
      <c r="R3" s="92"/>
      <c r="S3" s="93"/>
      <c r="T3" s="91" t="s">
        <v>38</v>
      </c>
      <c r="U3" s="92"/>
      <c r="V3" s="92"/>
      <c r="W3" s="92"/>
      <c r="X3" s="92"/>
      <c r="Y3" s="92"/>
      <c r="Z3" s="92"/>
      <c r="AA3" s="93"/>
    </row>
    <row r="4" spans="2:27" s="23" customFormat="1" ht="12.75" customHeight="1" thickBot="1">
      <c r="B4" s="88"/>
      <c r="C4" s="90"/>
      <c r="D4" s="90"/>
      <c r="E4" s="90"/>
      <c r="F4" s="90"/>
      <c r="G4" s="90"/>
      <c r="H4" s="90"/>
      <c r="I4" s="90"/>
      <c r="J4" s="90"/>
      <c r="K4" s="90"/>
      <c r="L4" s="48" t="s">
        <v>25</v>
      </c>
      <c r="M4" s="48" t="s">
        <v>26</v>
      </c>
      <c r="N4" s="48" t="s">
        <v>11</v>
      </c>
      <c r="O4" s="48" t="s">
        <v>19</v>
      </c>
      <c r="P4" s="48" t="s">
        <v>13</v>
      </c>
      <c r="Q4" s="48" t="s">
        <v>8</v>
      </c>
      <c r="R4" s="48" t="s">
        <v>27</v>
      </c>
      <c r="S4" s="48" t="s">
        <v>36</v>
      </c>
      <c r="T4" s="48" t="s">
        <v>25</v>
      </c>
      <c r="U4" s="48" t="s">
        <v>26</v>
      </c>
      <c r="V4" s="48" t="s">
        <v>11</v>
      </c>
      <c r="W4" s="48" t="s">
        <v>19</v>
      </c>
      <c r="X4" s="48" t="s">
        <v>13</v>
      </c>
      <c r="Y4" s="48" t="s">
        <v>8</v>
      </c>
      <c r="Z4" s="48" t="s">
        <v>27</v>
      </c>
      <c r="AA4" s="48" t="s">
        <v>36</v>
      </c>
    </row>
    <row r="5" spans="2:27" ht="12.75" customHeight="1">
      <c r="B5" s="49">
        <v>1</v>
      </c>
      <c r="C5" s="50" t="str">
        <f>VLOOKUP(B5,Calcs!A$13:AB$17,2,FALSE)</f>
        <v>A</v>
      </c>
      <c r="D5" s="50">
        <f>VLOOKUP($C5,Calcs!$B$13:$AB$17,COLUMN(),FALSE)</f>
        <v>0</v>
      </c>
      <c r="E5" s="50">
        <f>VLOOKUP($C5,Calcs!$B$13:$AB$17,COLUMN(),FALSE)</f>
        <v>0</v>
      </c>
      <c r="F5" s="50">
        <f>VLOOKUP($C5,Calcs!$B$13:$AB$17,COLUMN(),FALSE)</f>
        <v>0</v>
      </c>
      <c r="G5" s="50">
        <f>VLOOKUP($C5,Calcs!$B$13:$AB$17,COLUMN(),FALSE)</f>
        <v>0</v>
      </c>
      <c r="H5" s="50">
        <f>VLOOKUP($C5,Calcs!$B$13:$AB$17,COLUMN(),FALSE)</f>
        <v>0</v>
      </c>
      <c r="I5" s="50">
        <f>VLOOKUP($C5,Calcs!$B$13:$AB$17,COLUMN(),FALSE)</f>
        <v>0</v>
      </c>
      <c r="J5" s="50">
        <f>VLOOKUP($C5,Calcs!$B$13:$AB$17,COLUMN(),FALSE)</f>
        <v>0</v>
      </c>
      <c r="K5" s="50">
        <f>VLOOKUP($C5,Calcs!$B$13:$AB$17,COLUMN(),FALSE)</f>
        <v>0</v>
      </c>
      <c r="L5" s="25">
        <f>VLOOKUP($C5,Calcs!$B$13:$AB$17,COLUMN(),FALSE)</f>
        <v>0</v>
      </c>
      <c r="M5" s="25">
        <f>VLOOKUP($C5,Calcs!$B$13:$AB$17,COLUMN(),FALSE)</f>
        <v>0</v>
      </c>
      <c r="N5" s="25">
        <f>VLOOKUP($C5,Calcs!$B$13:$AB$17,COLUMN(),FALSE)</f>
        <v>0</v>
      </c>
      <c r="O5" s="25">
        <f>VLOOKUP($C5,Calcs!$B$13:$AB$17,COLUMN(),FALSE)</f>
        <v>0</v>
      </c>
      <c r="P5" s="25">
        <f>VLOOKUP($C5,Calcs!$B$13:$AB$17,COLUMN(),FALSE)</f>
        <v>0</v>
      </c>
      <c r="Q5" s="25">
        <f>VLOOKUP($C5,Calcs!$B$13:$AB$17,COLUMN(),FALSE)</f>
        <v>0</v>
      </c>
      <c r="R5" s="25">
        <f>VLOOKUP($C5,Calcs!$B$13:$AB$17,COLUMN(),FALSE)</f>
        <v>0</v>
      </c>
      <c r="S5" s="25">
        <f>VLOOKUP($C5,Calcs!$B$13:$AB$17,COLUMN(),FALSE)</f>
        <v>0</v>
      </c>
      <c r="T5" s="25">
        <f>VLOOKUP($C5,Calcs!$B$13:$AB$17,COLUMN(),FALSE)</f>
        <v>0</v>
      </c>
      <c r="U5" s="25">
        <f>VLOOKUP($C5,Calcs!$B$13:$AB$17,COLUMN(),FALSE)</f>
        <v>0</v>
      </c>
      <c r="V5" s="25">
        <f>VLOOKUP($C5,Calcs!$B$13:$AB$17,COLUMN(),FALSE)</f>
        <v>0</v>
      </c>
      <c r="W5" s="25">
        <f>VLOOKUP($C5,Calcs!$B$13:$AB$17,COLUMN(),FALSE)</f>
        <v>0</v>
      </c>
      <c r="X5" s="25">
        <f>VLOOKUP($C5,Calcs!$B$13:$AB$17,COLUMN(),FALSE)</f>
        <v>0</v>
      </c>
      <c r="Y5" s="25">
        <f>VLOOKUP($C5,Calcs!$B$13:$AB$17,COLUMN(),FALSE)</f>
        <v>0</v>
      </c>
      <c r="Z5" s="25">
        <f>VLOOKUP($C5,Calcs!$B$13:$AB$17,COLUMN(),FALSE)</f>
        <v>0</v>
      </c>
      <c r="AA5" s="25">
        <f>VLOOKUP($C5,Calcs!$B$13:$AB$17,COLUMN(),FALSE)</f>
        <v>0</v>
      </c>
    </row>
    <row r="6" spans="2:27" ht="12.75" customHeight="1">
      <c r="B6" s="49">
        <f>IF(B5&lt;&gt;"",IF(B5='[1]Teams'!$B$2,"",B5+1),"")</f>
        <v>2</v>
      </c>
      <c r="C6" s="50" t="str">
        <f>VLOOKUP(B6,Calcs!A$13:AB$17,2,FALSE)</f>
        <v>B</v>
      </c>
      <c r="D6" s="50">
        <f>VLOOKUP($C6,Calcs!$B$13:$AB$17,COLUMN(),FALSE)</f>
        <v>0</v>
      </c>
      <c r="E6" s="50">
        <f>VLOOKUP($C6,Calcs!$B$13:$AB$17,COLUMN(),FALSE)</f>
        <v>0</v>
      </c>
      <c r="F6" s="50">
        <f>VLOOKUP($C6,Calcs!$B$13:$AB$17,COLUMN(),FALSE)</f>
        <v>0</v>
      </c>
      <c r="G6" s="50">
        <f>VLOOKUP($C6,Calcs!$B$13:$AB$17,COLUMN(),FALSE)</f>
        <v>0</v>
      </c>
      <c r="H6" s="50">
        <f>VLOOKUP($C6,Calcs!$B$13:$AB$17,COLUMN(),FALSE)</f>
        <v>0</v>
      </c>
      <c r="I6" s="50">
        <f>VLOOKUP($C6,Calcs!$B$13:$AB$17,COLUMN(),FALSE)</f>
        <v>0</v>
      </c>
      <c r="J6" s="50">
        <f>VLOOKUP($C6,Calcs!$B$13:$AB$17,COLUMN(),FALSE)</f>
        <v>0</v>
      </c>
      <c r="K6" s="50">
        <f>VLOOKUP($C6,Calcs!$B$13:$AB$17,COLUMN(),FALSE)</f>
        <v>0</v>
      </c>
      <c r="L6" s="25">
        <f>VLOOKUP($C6,Calcs!$B$13:$AB$17,COLUMN(),FALSE)</f>
        <v>0</v>
      </c>
      <c r="M6" s="25">
        <f>VLOOKUP($C6,Calcs!$B$13:$AB$17,COLUMN(),FALSE)</f>
        <v>0</v>
      </c>
      <c r="N6" s="25">
        <f>VLOOKUP($C6,Calcs!$B$13:$AB$17,COLUMN(),FALSE)</f>
        <v>0</v>
      </c>
      <c r="O6" s="25">
        <f>VLOOKUP($C6,Calcs!$B$13:$AB$17,COLUMN(),FALSE)</f>
        <v>0</v>
      </c>
      <c r="P6" s="25">
        <f>VLOOKUP($C6,Calcs!$B$13:$AB$17,COLUMN(),FALSE)</f>
        <v>0</v>
      </c>
      <c r="Q6" s="25">
        <f>VLOOKUP($C6,Calcs!$B$13:$AB$17,COLUMN(),FALSE)</f>
        <v>0</v>
      </c>
      <c r="R6" s="25">
        <f>VLOOKUP($C6,Calcs!$B$13:$AB$17,COLUMN(),FALSE)</f>
        <v>0</v>
      </c>
      <c r="S6" s="25">
        <f>VLOOKUP($C6,Calcs!$B$13:$AB$17,COLUMN(),FALSE)</f>
        <v>0</v>
      </c>
      <c r="T6" s="25">
        <f>VLOOKUP($C6,Calcs!$B$13:$AB$17,COLUMN(),FALSE)</f>
        <v>0</v>
      </c>
      <c r="U6" s="25">
        <f>VLOOKUP($C6,Calcs!$B$13:$AB$17,COLUMN(),FALSE)</f>
        <v>0</v>
      </c>
      <c r="V6" s="25">
        <f>VLOOKUP($C6,Calcs!$B$13:$AB$17,COLUMN(),FALSE)</f>
        <v>0</v>
      </c>
      <c r="W6" s="25">
        <f>VLOOKUP($C6,Calcs!$B$13:$AB$17,COLUMN(),FALSE)</f>
        <v>0</v>
      </c>
      <c r="X6" s="25">
        <f>VLOOKUP($C6,Calcs!$B$13:$AB$17,COLUMN(),FALSE)</f>
        <v>0</v>
      </c>
      <c r="Y6" s="25">
        <f>VLOOKUP($C6,Calcs!$B$13:$AB$17,COLUMN(),FALSE)</f>
        <v>0</v>
      </c>
      <c r="Z6" s="25">
        <f>VLOOKUP($C6,Calcs!$B$13:$AB$17,COLUMN(),FALSE)</f>
        <v>0</v>
      </c>
      <c r="AA6" s="25">
        <f>VLOOKUP($C6,Calcs!$B$13:$AB$17,COLUMN(),FALSE)</f>
        <v>0</v>
      </c>
    </row>
    <row r="7" spans="2:27" ht="12.75" customHeight="1">
      <c r="B7" s="49">
        <f>IF(B6&lt;&gt;"",IF(B6='[1]Teams'!$B$2,"",B6+1),"")</f>
        <v>3</v>
      </c>
      <c r="C7" s="50" t="str">
        <f>VLOOKUP(B7,Calcs!A$13:AB$17,2,FALSE)</f>
        <v>C</v>
      </c>
      <c r="D7" s="50">
        <f>VLOOKUP($C7,Calcs!$B$13:$AB$17,COLUMN(),FALSE)</f>
        <v>0</v>
      </c>
      <c r="E7" s="50">
        <f>VLOOKUP($C7,Calcs!$B$13:$AB$17,COLUMN(),FALSE)</f>
        <v>0</v>
      </c>
      <c r="F7" s="50">
        <f>VLOOKUP($C7,Calcs!$B$13:$AB$17,COLUMN(),FALSE)</f>
        <v>0</v>
      </c>
      <c r="G7" s="50">
        <f>VLOOKUP($C7,Calcs!$B$13:$AB$17,COLUMN(),FALSE)</f>
        <v>0</v>
      </c>
      <c r="H7" s="50">
        <f>VLOOKUP($C7,Calcs!$B$13:$AB$17,COLUMN(),FALSE)</f>
        <v>0</v>
      </c>
      <c r="I7" s="50">
        <f>VLOOKUP($C7,Calcs!$B$13:$AB$17,COLUMN(),FALSE)</f>
        <v>0</v>
      </c>
      <c r="J7" s="50">
        <f>VLOOKUP($C7,Calcs!$B$13:$AB$17,COLUMN(),FALSE)</f>
        <v>0</v>
      </c>
      <c r="K7" s="50">
        <f>VLOOKUP($C7,Calcs!$B$13:$AB$17,COLUMN(),FALSE)</f>
        <v>0</v>
      </c>
      <c r="L7" s="25">
        <f>VLOOKUP($C7,Calcs!$B$13:$AB$17,COLUMN(),FALSE)</f>
        <v>0</v>
      </c>
      <c r="M7" s="25">
        <f>VLOOKUP($C7,Calcs!$B$13:$AB$17,COLUMN(),FALSE)</f>
        <v>0</v>
      </c>
      <c r="N7" s="25">
        <f>VLOOKUP($C7,Calcs!$B$13:$AB$17,COLUMN(),FALSE)</f>
        <v>0</v>
      </c>
      <c r="O7" s="25">
        <f>VLOOKUP($C7,Calcs!$B$13:$AB$17,COLUMN(),FALSE)</f>
        <v>0</v>
      </c>
      <c r="P7" s="25">
        <f>VLOOKUP($C7,Calcs!$B$13:$AB$17,COLUMN(),FALSE)</f>
        <v>0</v>
      </c>
      <c r="Q7" s="25">
        <f>VLOOKUP($C7,Calcs!$B$13:$AB$17,COLUMN(),FALSE)</f>
        <v>0</v>
      </c>
      <c r="R7" s="25">
        <f>VLOOKUP($C7,Calcs!$B$13:$AB$17,COLUMN(),FALSE)</f>
        <v>0</v>
      </c>
      <c r="S7" s="25">
        <f>VLOOKUP($C7,Calcs!$B$13:$AB$17,COLUMN(),FALSE)</f>
        <v>0</v>
      </c>
      <c r="T7" s="25">
        <f>VLOOKUP($C7,Calcs!$B$13:$AB$17,COLUMN(),FALSE)</f>
        <v>0</v>
      </c>
      <c r="U7" s="25">
        <f>VLOOKUP($C7,Calcs!$B$13:$AB$17,COLUMN(),FALSE)</f>
        <v>0</v>
      </c>
      <c r="V7" s="25">
        <f>VLOOKUP($C7,Calcs!$B$13:$AB$17,COLUMN(),FALSE)</f>
        <v>0</v>
      </c>
      <c r="W7" s="25">
        <f>VLOOKUP($C7,Calcs!$B$13:$AB$17,COLUMN(),FALSE)</f>
        <v>0</v>
      </c>
      <c r="X7" s="25">
        <f>VLOOKUP($C7,Calcs!$B$13:$AB$17,COLUMN(),FALSE)</f>
        <v>0</v>
      </c>
      <c r="Y7" s="25">
        <f>VLOOKUP($C7,Calcs!$B$13:$AB$17,COLUMN(),FALSE)</f>
        <v>0</v>
      </c>
      <c r="Z7" s="25">
        <f>VLOOKUP($C7,Calcs!$B$13:$AB$17,COLUMN(),FALSE)</f>
        <v>0</v>
      </c>
      <c r="AA7" s="25">
        <f>VLOOKUP($C7,Calcs!$B$13:$AB$17,COLUMN(),FALSE)</f>
        <v>0</v>
      </c>
    </row>
    <row r="8" spans="2:27" ht="12.75" customHeight="1">
      <c r="B8" s="49">
        <f>IF(B7&lt;&gt;"",IF(B7='[1]Teams'!$B$2,"",B7+1),"")</f>
        <v>4</v>
      </c>
      <c r="C8" s="50" t="str">
        <f>VLOOKUP(B8,Calcs!A$13:AB$17,2,FALSE)</f>
        <v>D</v>
      </c>
      <c r="D8" s="50">
        <f>VLOOKUP($C8,Calcs!$B$13:$AB$17,COLUMN(),FALSE)</f>
        <v>0</v>
      </c>
      <c r="E8" s="50">
        <f>VLOOKUP($C8,Calcs!$B$13:$AB$17,COLUMN(),FALSE)</f>
        <v>0</v>
      </c>
      <c r="F8" s="50">
        <f>VLOOKUP($C8,Calcs!$B$13:$AB$17,COLUMN(),FALSE)</f>
        <v>0</v>
      </c>
      <c r="G8" s="50">
        <f>VLOOKUP($C8,Calcs!$B$13:$AB$17,COLUMN(),FALSE)</f>
        <v>0</v>
      </c>
      <c r="H8" s="50">
        <f>VLOOKUP($C8,Calcs!$B$13:$AB$17,COLUMN(),FALSE)</f>
        <v>0</v>
      </c>
      <c r="I8" s="50">
        <f>VLOOKUP($C8,Calcs!$B$13:$AB$17,COLUMN(),FALSE)</f>
        <v>0</v>
      </c>
      <c r="J8" s="50">
        <f>VLOOKUP($C8,Calcs!$B$13:$AB$17,COLUMN(),FALSE)</f>
        <v>0</v>
      </c>
      <c r="K8" s="50">
        <f>VLOOKUP($C8,Calcs!$B$13:$AB$17,COLUMN(),FALSE)</f>
        <v>0</v>
      </c>
      <c r="L8" s="25">
        <f>VLOOKUP($C8,Calcs!$B$13:$AB$17,COLUMN(),FALSE)</f>
        <v>0</v>
      </c>
      <c r="M8" s="25">
        <f>VLOOKUP($C8,Calcs!$B$13:$AB$17,COLUMN(),FALSE)</f>
        <v>0</v>
      </c>
      <c r="N8" s="25">
        <f>VLOOKUP($C8,Calcs!$B$13:$AB$17,COLUMN(),FALSE)</f>
        <v>0</v>
      </c>
      <c r="O8" s="25">
        <f>VLOOKUP($C8,Calcs!$B$13:$AB$17,COLUMN(),FALSE)</f>
        <v>0</v>
      </c>
      <c r="P8" s="25">
        <f>VLOOKUP($C8,Calcs!$B$13:$AB$17,COLUMN(),FALSE)</f>
        <v>0</v>
      </c>
      <c r="Q8" s="25">
        <f>VLOOKUP($C8,Calcs!$B$13:$AB$17,COLUMN(),FALSE)</f>
        <v>0</v>
      </c>
      <c r="R8" s="25">
        <f>VLOOKUP($C8,Calcs!$B$13:$AB$17,COLUMN(),FALSE)</f>
        <v>0</v>
      </c>
      <c r="S8" s="25">
        <f>VLOOKUP($C8,Calcs!$B$13:$AB$17,COLUMN(),FALSE)</f>
        <v>0</v>
      </c>
      <c r="T8" s="25">
        <f>VLOOKUP($C8,Calcs!$B$13:$AB$17,COLUMN(),FALSE)</f>
        <v>0</v>
      </c>
      <c r="U8" s="25">
        <f>VLOOKUP($C8,Calcs!$B$13:$AB$17,COLUMN(),FALSE)</f>
        <v>0</v>
      </c>
      <c r="V8" s="25">
        <f>VLOOKUP($C8,Calcs!$B$13:$AB$17,COLUMN(),FALSE)</f>
        <v>0</v>
      </c>
      <c r="W8" s="25">
        <f>VLOOKUP($C8,Calcs!$B$13:$AB$17,COLUMN(),FALSE)</f>
        <v>0</v>
      </c>
      <c r="X8" s="25">
        <f>VLOOKUP($C8,Calcs!$B$13:$AB$17,COLUMN(),FALSE)</f>
        <v>0</v>
      </c>
      <c r="Y8" s="25">
        <f>VLOOKUP($C8,Calcs!$B$13:$AB$17,COLUMN(),FALSE)</f>
        <v>0</v>
      </c>
      <c r="Z8" s="25">
        <f>VLOOKUP($C8,Calcs!$B$13:$AB$17,COLUMN(),FALSE)</f>
        <v>0</v>
      </c>
      <c r="AA8" s="25">
        <f>VLOOKUP($C8,Calcs!$B$13:$AB$17,COLUMN(),FALSE)</f>
        <v>0</v>
      </c>
    </row>
    <row r="9" spans="2:27" s="51" customFormat="1" ht="12.75" customHeight="1">
      <c r="B9" s="49">
        <f>IF(B8&lt;&gt;"",IF(B8='[1]Teams'!$B$2,"",B8+1),"")</f>
        <v>5</v>
      </c>
      <c r="C9" s="50" t="str">
        <f>VLOOKUP(B9,Calcs!A$13:AB$17,2,FALSE)</f>
        <v>E</v>
      </c>
      <c r="D9" s="50">
        <f>VLOOKUP($C9,Calcs!$B$13:$AB$17,COLUMN(),FALSE)</f>
        <v>0</v>
      </c>
      <c r="E9" s="50">
        <f>VLOOKUP($C9,Calcs!$B$13:$AB$17,COLUMN(),FALSE)</f>
        <v>0</v>
      </c>
      <c r="F9" s="50">
        <f>VLOOKUP($C9,Calcs!$B$13:$AB$17,COLUMN(),FALSE)</f>
        <v>0</v>
      </c>
      <c r="G9" s="50">
        <f>VLOOKUP($C9,Calcs!$B$13:$AB$17,COLUMN(),FALSE)</f>
        <v>0</v>
      </c>
      <c r="H9" s="50">
        <f>VLOOKUP($C9,Calcs!$B$13:$AB$17,COLUMN(),FALSE)</f>
        <v>0</v>
      </c>
      <c r="I9" s="50">
        <f>VLOOKUP($C9,Calcs!$B$13:$AB$17,COLUMN(),FALSE)</f>
        <v>0</v>
      </c>
      <c r="J9" s="50">
        <f>VLOOKUP($C9,Calcs!$B$13:$AB$17,COLUMN(),FALSE)</f>
        <v>0</v>
      </c>
      <c r="K9" s="50">
        <f>VLOOKUP($C9,Calcs!$B$13:$AB$17,COLUMN(),FALSE)</f>
        <v>0</v>
      </c>
      <c r="L9" s="25">
        <f>VLOOKUP($C9,Calcs!$B$13:$AB$17,COLUMN(),FALSE)</f>
        <v>0</v>
      </c>
      <c r="M9" s="25">
        <f>VLOOKUP($C9,Calcs!$B$13:$AB$17,COLUMN(),FALSE)</f>
        <v>0</v>
      </c>
      <c r="N9" s="25">
        <f>VLOOKUP($C9,Calcs!$B$13:$AB$17,COLUMN(),FALSE)</f>
        <v>0</v>
      </c>
      <c r="O9" s="25">
        <f>VLOOKUP($C9,Calcs!$B$13:$AB$17,COLUMN(),FALSE)</f>
        <v>0</v>
      </c>
      <c r="P9" s="25">
        <f>VLOOKUP($C9,Calcs!$B$13:$AB$17,COLUMN(),FALSE)</f>
        <v>0</v>
      </c>
      <c r="Q9" s="25">
        <f>VLOOKUP($C9,Calcs!$B$13:$AB$17,COLUMN(),FALSE)</f>
        <v>0</v>
      </c>
      <c r="R9" s="25">
        <f>VLOOKUP($C9,Calcs!$B$13:$AB$17,COLUMN(),FALSE)</f>
        <v>0</v>
      </c>
      <c r="S9" s="25">
        <f>VLOOKUP($C9,Calcs!$B$13:$AB$17,COLUMN(),FALSE)</f>
        <v>0</v>
      </c>
      <c r="T9" s="25">
        <f>VLOOKUP($C9,Calcs!$B$13:$AB$17,COLUMN(),FALSE)</f>
        <v>0</v>
      </c>
      <c r="U9" s="25">
        <f>VLOOKUP($C9,Calcs!$B$13:$AB$17,COLUMN(),FALSE)</f>
        <v>0</v>
      </c>
      <c r="V9" s="25">
        <f>VLOOKUP($C9,Calcs!$B$13:$AB$17,COLUMN(),FALSE)</f>
        <v>0</v>
      </c>
      <c r="W9" s="25">
        <f>VLOOKUP($C9,Calcs!$B$13:$AB$17,COLUMN(),FALSE)</f>
        <v>0</v>
      </c>
      <c r="X9" s="25">
        <f>VLOOKUP($C9,Calcs!$B$13:$AB$17,COLUMN(),FALSE)</f>
        <v>0</v>
      </c>
      <c r="Y9" s="25">
        <f>VLOOKUP($C9,Calcs!$B$13:$AB$17,COLUMN(),FALSE)</f>
        <v>0</v>
      </c>
      <c r="Z9" s="25">
        <f>VLOOKUP($C9,Calcs!$B$13:$AB$17,COLUMN(),FALSE)</f>
        <v>0</v>
      </c>
      <c r="AA9" s="25">
        <f>VLOOKUP($C9,Calcs!$B$13:$AB$17,COLUMN(),FALSE)</f>
        <v>0</v>
      </c>
    </row>
    <row r="10" ht="12.75" customHeight="1"/>
    <row r="11" ht="12.75" customHeight="1"/>
    <row r="12" ht="12.75" customHeight="1"/>
    <row r="13" spans="2:10" ht="12.75" customHeight="1">
      <c r="B13" s="3"/>
      <c r="C13" s="3"/>
      <c r="D13" s="70"/>
      <c r="E13" s="70"/>
      <c r="F13" s="70"/>
      <c r="G13" s="45"/>
      <c r="H13" s="23"/>
      <c r="I13" s="23"/>
      <c r="J13" s="70"/>
    </row>
    <row r="14" spans="2:13" ht="12.75" customHeight="1">
      <c r="B14" s="69"/>
      <c r="C14" s="3" t="s">
        <v>50</v>
      </c>
      <c r="D14" s="86" t="str">
        <f>C8</f>
        <v>D</v>
      </c>
      <c r="E14" s="86"/>
      <c r="F14" s="86"/>
      <c r="G14" s="86"/>
      <c r="H14" s="79"/>
      <c r="I14" s="80"/>
      <c r="J14" s="86" t="str">
        <f>C9</f>
        <v>E</v>
      </c>
      <c r="K14" s="86"/>
      <c r="L14" s="86"/>
      <c r="M14" s="86"/>
    </row>
    <row r="15" spans="2:10" ht="12.75" customHeight="1">
      <c r="B15" s="3"/>
      <c r="C15" s="3"/>
      <c r="D15" s="70"/>
      <c r="E15" s="70"/>
      <c r="F15" s="70"/>
      <c r="G15" s="45"/>
      <c r="H15" s="23"/>
      <c r="I15" s="23"/>
      <c r="J15" s="70"/>
    </row>
    <row r="16" spans="2:13" ht="12.75" customHeight="1">
      <c r="B16" s="69"/>
      <c r="C16" s="3" t="s">
        <v>49</v>
      </c>
      <c r="D16" s="86" t="str">
        <f>C5</f>
        <v>A</v>
      </c>
      <c r="E16" s="86"/>
      <c r="F16" s="86"/>
      <c r="G16" s="86"/>
      <c r="H16" s="80"/>
      <c r="I16" s="80"/>
      <c r="J16" s="86" t="str">
        <f>C6</f>
        <v>B</v>
      </c>
      <c r="K16" s="86"/>
      <c r="L16" s="86"/>
      <c r="M16" s="86"/>
    </row>
    <row r="17" spans="2:7" ht="12.75" customHeight="1">
      <c r="B17" s="3"/>
      <c r="C17" s="3"/>
      <c r="D17" s="3"/>
      <c r="E17" s="3"/>
      <c r="F17" s="3"/>
      <c r="G17" s="3"/>
    </row>
    <row r="20" ht="10.5">
      <c r="C20" s="72" t="s">
        <v>51</v>
      </c>
    </row>
    <row r="21" ht="10.5">
      <c r="C21" s="72"/>
    </row>
    <row r="22" spans="3:8" ht="15">
      <c r="C22" s="59" t="s">
        <v>52</v>
      </c>
      <c r="D22" s="95" t="str">
        <f>IF(H16&gt;I16,D16,J16)</f>
        <v>B</v>
      </c>
      <c r="E22" s="95"/>
      <c r="F22" s="95"/>
      <c r="G22" s="95"/>
      <c r="H22" s="95"/>
    </row>
    <row r="23" spans="3:8" s="71" customFormat="1" ht="12.75">
      <c r="C23" s="58" t="s">
        <v>53</v>
      </c>
      <c r="D23" s="96" t="str">
        <f>IF(I16&gt;H16,D16,J16)</f>
        <v>B</v>
      </c>
      <c r="E23" s="96"/>
      <c r="F23" s="96"/>
      <c r="G23" s="96"/>
      <c r="H23" s="96"/>
    </row>
    <row r="24" spans="3:8" s="71" customFormat="1" ht="12.75">
      <c r="C24" s="58" t="s">
        <v>56</v>
      </c>
      <c r="D24" s="96" t="str">
        <f>C7</f>
        <v>C</v>
      </c>
      <c r="E24" s="96"/>
      <c r="F24" s="96"/>
      <c r="G24" s="96"/>
      <c r="H24" s="96"/>
    </row>
    <row r="25" spans="3:8" s="71" customFormat="1" ht="12.75">
      <c r="C25" s="58" t="s">
        <v>55</v>
      </c>
      <c r="D25" s="96" t="str">
        <f>IF(H14&gt;I14,D14,J14)</f>
        <v>E</v>
      </c>
      <c r="E25" s="96"/>
      <c r="F25" s="96"/>
      <c r="G25" s="96"/>
      <c r="H25" s="96"/>
    </row>
    <row r="26" spans="3:8" s="71" customFormat="1" ht="12.75">
      <c r="C26" s="58" t="s">
        <v>77</v>
      </c>
      <c r="D26" s="96" t="str">
        <f>IF(I14&gt;H14,D14,J14)</f>
        <v>E</v>
      </c>
      <c r="E26" s="96"/>
      <c r="F26" s="96"/>
      <c r="G26" s="96"/>
      <c r="H26" s="96"/>
    </row>
    <row r="42" ht="12">
      <c r="V42" s="75" t="s">
        <v>70</v>
      </c>
    </row>
  </sheetData>
  <sheetProtection sheet="1" objects="1" scenarios="1"/>
  <mergeCells count="21">
    <mergeCell ref="J3:J4"/>
    <mergeCell ref="K3:K4"/>
    <mergeCell ref="L3:S3"/>
    <mergeCell ref="T3:AA3"/>
    <mergeCell ref="F3:F4"/>
    <mergeCell ref="G3:G4"/>
    <mergeCell ref="H3:H4"/>
    <mergeCell ref="I3:I4"/>
    <mergeCell ref="B3:B4"/>
    <mergeCell ref="C3:C4"/>
    <mergeCell ref="D3:D4"/>
    <mergeCell ref="E3:E4"/>
    <mergeCell ref="D25:H25"/>
    <mergeCell ref="D26:H26"/>
    <mergeCell ref="D14:G14"/>
    <mergeCell ref="J14:M14"/>
    <mergeCell ref="D16:G16"/>
    <mergeCell ref="J16:M16"/>
    <mergeCell ref="D22:H22"/>
    <mergeCell ref="D23:H23"/>
    <mergeCell ref="D24:H24"/>
  </mergeCells>
  <conditionalFormatting sqref="B6:B9 C5:AA9">
    <cfRule type="expression" priority="1" dxfId="3" stopIfTrue="1">
      <formula>$B5&lt;&gt;""</formula>
    </cfRule>
  </conditionalFormatting>
  <conditionalFormatting sqref="H14:I14 H16:I16">
    <cfRule type="expression" priority="2" dxfId="4" stopIfTrue="1">
      <formula>ISBLANK(H14)</formula>
    </cfRule>
  </conditionalFormatting>
  <conditionalFormatting sqref="B5">
    <cfRule type="expression" priority="3" dxfId="3" stopIfTrue="1">
      <formula>$B$5&lt;&gt;""</formula>
    </cfRule>
  </conditionalFormatting>
  <conditionalFormatting sqref="D14:G14">
    <cfRule type="expression" priority="4" dxfId="5" stopIfTrue="1">
      <formula>$D$9&lt;4</formula>
    </cfRule>
    <cfRule type="expression" priority="5" dxfId="2" stopIfTrue="1">
      <formula>$H$14&gt;$I$14</formula>
    </cfRule>
  </conditionalFormatting>
  <conditionalFormatting sqref="J14:M14">
    <cfRule type="expression" priority="6" dxfId="5" stopIfTrue="1">
      <formula>$D$9&lt;4</formula>
    </cfRule>
    <cfRule type="expression" priority="7" dxfId="2" stopIfTrue="1">
      <formula>$I$14&gt;$H$14</formula>
    </cfRule>
  </conditionalFormatting>
  <conditionalFormatting sqref="D16:G16">
    <cfRule type="expression" priority="8" dxfId="5" stopIfTrue="1">
      <formula>$D$5&lt;4</formula>
    </cfRule>
    <cfRule type="expression" priority="9" dxfId="2" stopIfTrue="1">
      <formula>$H$16&gt;$I$16</formula>
    </cfRule>
  </conditionalFormatting>
  <conditionalFormatting sqref="J16:M16">
    <cfRule type="expression" priority="10" dxfId="5" stopIfTrue="1">
      <formula>$D$6&lt;4</formula>
    </cfRule>
    <cfRule type="expression" priority="11" dxfId="2" stopIfTrue="1">
      <formula>$I$16&gt;$H$16</formula>
    </cfRule>
  </conditionalFormatting>
  <conditionalFormatting sqref="D22:H22">
    <cfRule type="expression" priority="12" dxfId="5" stopIfTrue="1">
      <formula>ISBLANK($H$16)</formula>
    </cfRule>
  </conditionalFormatting>
  <conditionalFormatting sqref="D23:H23">
    <cfRule type="expression" priority="13" dxfId="5" stopIfTrue="1">
      <formula>ISBLANK($I$16)</formula>
    </cfRule>
  </conditionalFormatting>
  <conditionalFormatting sqref="D24:H24">
    <cfRule type="expression" priority="14" dxfId="5" stopIfTrue="1">
      <formula>$D$7&lt;4</formula>
    </cfRule>
  </conditionalFormatting>
  <conditionalFormatting sqref="D25:H25">
    <cfRule type="expression" priority="15" dxfId="5" stopIfTrue="1">
      <formula>ISBLANK($H$14)</formula>
    </cfRule>
  </conditionalFormatting>
  <conditionalFormatting sqref="D26:H26">
    <cfRule type="expression" priority="16" dxfId="5" stopIfTrue="1">
      <formula>ISBLANK($I$14)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"/>
  <dimension ref="A1:M38"/>
  <sheetViews>
    <sheetView showGridLines="0" workbookViewId="0" topLeftCell="A1">
      <selection activeCell="C4" sqref="C4:C18"/>
    </sheetView>
  </sheetViews>
  <sheetFormatPr defaultColWidth="9.140625" defaultRowHeight="12.75"/>
  <cols>
    <col min="1" max="2" width="9.140625" style="3" customWidth="1"/>
    <col min="3" max="4" width="4.7109375" style="3" customWidth="1"/>
    <col min="5" max="16384" width="9.140625" style="3" customWidth="1"/>
  </cols>
  <sheetData>
    <row r="1" ht="12.75">
      <c r="A1" s="5" t="s">
        <v>5</v>
      </c>
    </row>
    <row r="3" spans="1:5" ht="12.75">
      <c r="A3" s="3" t="s">
        <v>3</v>
      </c>
      <c r="B3" s="3" t="s">
        <v>6</v>
      </c>
      <c r="C3" s="86" t="s">
        <v>0</v>
      </c>
      <c r="D3" s="86"/>
      <c r="E3" s="3" t="s">
        <v>7</v>
      </c>
    </row>
    <row r="4" spans="1:5" ht="12.75">
      <c r="A4" s="3">
        <v>1</v>
      </c>
      <c r="B4" s="3" t="str">
        <f>Setup!B9</f>
        <v>A</v>
      </c>
      <c r="C4" s="82"/>
      <c r="D4" s="82"/>
      <c r="E4" s="3" t="str">
        <f>Setup!B10</f>
        <v>B</v>
      </c>
    </row>
    <row r="5" spans="1:5" ht="12.75">
      <c r="A5" s="3">
        <v>1</v>
      </c>
      <c r="B5" s="3" t="str">
        <f>Setup!B11</f>
        <v>C</v>
      </c>
      <c r="C5" s="82"/>
      <c r="D5" s="82"/>
      <c r="E5" s="3" t="str">
        <f>Setup!B12</f>
        <v>D</v>
      </c>
    </row>
    <row r="6" spans="1:5" ht="12.75">
      <c r="A6" s="3">
        <v>1</v>
      </c>
      <c r="B6" s="3" t="str">
        <f>Setup!B13</f>
        <v>E</v>
      </c>
      <c r="C6" s="82"/>
      <c r="D6" s="82"/>
      <c r="E6" s="3" t="str">
        <f>Setup!B14</f>
        <v>F</v>
      </c>
    </row>
    <row r="7" spans="1:5" ht="12.75">
      <c r="A7" s="3">
        <v>2</v>
      </c>
      <c r="B7" s="3" t="str">
        <f>B4</f>
        <v>A</v>
      </c>
      <c r="C7" s="82"/>
      <c r="D7" s="82"/>
      <c r="E7" s="3" t="str">
        <f>B5</f>
        <v>C</v>
      </c>
    </row>
    <row r="8" spans="1:5" ht="12.75">
      <c r="A8" s="3">
        <v>2</v>
      </c>
      <c r="B8" s="3" t="str">
        <f>E5</f>
        <v>D</v>
      </c>
      <c r="C8" s="82"/>
      <c r="D8" s="82"/>
      <c r="E8" s="3" t="str">
        <f>E6</f>
        <v>F</v>
      </c>
    </row>
    <row r="9" spans="1:5" ht="12.75">
      <c r="A9" s="3">
        <v>2</v>
      </c>
      <c r="B9" s="3" t="str">
        <f>E4</f>
        <v>B</v>
      </c>
      <c r="C9" s="82"/>
      <c r="D9" s="82"/>
      <c r="E9" s="3" t="str">
        <f>B6</f>
        <v>E</v>
      </c>
    </row>
    <row r="10" spans="1:5" ht="12.75">
      <c r="A10" s="3">
        <v>3</v>
      </c>
      <c r="B10" s="3" t="str">
        <f>B7</f>
        <v>A</v>
      </c>
      <c r="C10" s="82"/>
      <c r="D10" s="82"/>
      <c r="E10" s="3" t="str">
        <f>E5</f>
        <v>D</v>
      </c>
    </row>
    <row r="11" spans="1:5" ht="12.75">
      <c r="A11" s="3">
        <v>3</v>
      </c>
      <c r="B11" s="3" t="str">
        <f>E4</f>
        <v>B</v>
      </c>
      <c r="C11" s="82"/>
      <c r="D11" s="82"/>
      <c r="E11" s="3" t="str">
        <f>E6</f>
        <v>F</v>
      </c>
    </row>
    <row r="12" spans="1:5" ht="12.75">
      <c r="A12" s="3">
        <v>3</v>
      </c>
      <c r="B12" s="3" t="str">
        <f>B5</f>
        <v>C</v>
      </c>
      <c r="C12" s="82"/>
      <c r="D12" s="82"/>
      <c r="E12" s="3" t="str">
        <f>B6</f>
        <v>E</v>
      </c>
    </row>
    <row r="13" spans="1:5" ht="12.75">
      <c r="A13" s="3">
        <v>4</v>
      </c>
      <c r="B13" s="3" t="str">
        <f>B10</f>
        <v>A</v>
      </c>
      <c r="C13" s="82"/>
      <c r="D13" s="82"/>
      <c r="E13" s="3" t="str">
        <f>E6</f>
        <v>F</v>
      </c>
    </row>
    <row r="14" spans="1:5" ht="12.75">
      <c r="A14" s="3">
        <v>4</v>
      </c>
      <c r="B14" s="3" t="str">
        <f>E4</f>
        <v>B</v>
      </c>
      <c r="C14" s="82"/>
      <c r="D14" s="82"/>
      <c r="E14" s="3" t="str">
        <f>B5</f>
        <v>C</v>
      </c>
    </row>
    <row r="15" spans="1:5" ht="12.75">
      <c r="A15" s="3">
        <v>4</v>
      </c>
      <c r="B15" s="3" t="str">
        <f>E5</f>
        <v>D</v>
      </c>
      <c r="C15" s="82"/>
      <c r="D15" s="82"/>
      <c r="E15" s="3" t="str">
        <f>B6</f>
        <v>E</v>
      </c>
    </row>
    <row r="16" spans="1:5" ht="12.75">
      <c r="A16" s="3">
        <v>5</v>
      </c>
      <c r="B16" s="3" t="str">
        <f>E4</f>
        <v>B</v>
      </c>
      <c r="C16" s="82"/>
      <c r="D16" s="82"/>
      <c r="E16" s="3" t="str">
        <f>E5</f>
        <v>D</v>
      </c>
    </row>
    <row r="17" spans="1:5" ht="12.75">
      <c r="A17" s="3">
        <v>5</v>
      </c>
      <c r="B17" s="3" t="str">
        <f>B4</f>
        <v>A</v>
      </c>
      <c r="C17" s="82"/>
      <c r="D17" s="82"/>
      <c r="E17" s="3" t="str">
        <f>B6</f>
        <v>E</v>
      </c>
    </row>
    <row r="18" spans="1:5" ht="12.75">
      <c r="A18" s="3">
        <v>5</v>
      </c>
      <c r="B18" s="3" t="str">
        <f>B5</f>
        <v>C</v>
      </c>
      <c r="C18" s="82"/>
      <c r="D18" s="82"/>
      <c r="E18" s="3" t="str">
        <f>E6</f>
        <v>F</v>
      </c>
    </row>
    <row r="38" ht="12.75">
      <c r="M38" s="75" t="s">
        <v>70</v>
      </c>
    </row>
  </sheetData>
  <sheetProtection sheet="1" objects="1" scenarios="1"/>
  <mergeCells count="1">
    <mergeCell ref="C3:D3"/>
  </mergeCells>
  <conditionalFormatting sqref="C4:D18">
    <cfRule type="expression" priority="1" dxfId="1" stopIfTrue="1">
      <formula>ISBLANK(C4)</formula>
    </cfRule>
  </conditionalFormatting>
  <conditionalFormatting sqref="B4:B18">
    <cfRule type="expression" priority="2" dxfId="2" stopIfTrue="1">
      <formula>$C4&gt;$D4</formula>
    </cfRule>
  </conditionalFormatting>
  <conditionalFormatting sqref="E4:E18">
    <cfRule type="expression" priority="3" dxfId="2" stopIfTrue="1">
      <formula>$D4&gt;$C4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B1:AA40"/>
  <sheetViews>
    <sheetView showGridLines="0" workbookViewId="0" topLeftCell="A1">
      <selection activeCell="H16" sqref="H16"/>
    </sheetView>
  </sheetViews>
  <sheetFormatPr defaultColWidth="9.140625" defaultRowHeight="12.75"/>
  <cols>
    <col min="1" max="1" width="4.00390625" style="45" customWidth="1"/>
    <col min="2" max="2" width="6.8515625" style="45" customWidth="1"/>
    <col min="3" max="3" width="19.57421875" style="45" bestFit="1" customWidth="1"/>
    <col min="4" max="6" width="4.7109375" style="45" customWidth="1"/>
    <col min="7" max="7" width="4.7109375" style="46" customWidth="1"/>
    <col min="8" max="33" width="4.7109375" style="45" customWidth="1"/>
    <col min="34" max="16384" width="9.140625" style="45" customWidth="1"/>
  </cols>
  <sheetData>
    <row r="1" ht="12.75" customHeight="1">
      <c r="B1" s="53" t="s">
        <v>39</v>
      </c>
    </row>
    <row r="2" ht="12.75" customHeight="1" thickBot="1"/>
    <row r="3" spans="2:27" s="47" customFormat="1" ht="12.75" customHeight="1" thickBot="1">
      <c r="B3" s="87" t="s">
        <v>35</v>
      </c>
      <c r="C3" s="89" t="s">
        <v>23</v>
      </c>
      <c r="D3" s="89" t="s">
        <v>25</v>
      </c>
      <c r="E3" s="89" t="s">
        <v>26</v>
      </c>
      <c r="F3" s="89" t="s">
        <v>11</v>
      </c>
      <c r="G3" s="89" t="s">
        <v>19</v>
      </c>
      <c r="H3" s="89" t="s">
        <v>13</v>
      </c>
      <c r="I3" s="89" t="s">
        <v>8</v>
      </c>
      <c r="J3" s="89" t="s">
        <v>27</v>
      </c>
      <c r="K3" s="89" t="s">
        <v>36</v>
      </c>
      <c r="L3" s="91" t="s">
        <v>37</v>
      </c>
      <c r="M3" s="92"/>
      <c r="N3" s="92"/>
      <c r="O3" s="92"/>
      <c r="P3" s="92"/>
      <c r="Q3" s="92"/>
      <c r="R3" s="92"/>
      <c r="S3" s="93"/>
      <c r="T3" s="91" t="s">
        <v>38</v>
      </c>
      <c r="U3" s="92"/>
      <c r="V3" s="92"/>
      <c r="W3" s="92"/>
      <c r="X3" s="92"/>
      <c r="Y3" s="92"/>
      <c r="Z3" s="92"/>
      <c r="AA3" s="93"/>
    </row>
    <row r="4" spans="2:27" s="23" customFormat="1" ht="12.75" customHeight="1" thickBot="1">
      <c r="B4" s="88"/>
      <c r="C4" s="90"/>
      <c r="D4" s="90"/>
      <c r="E4" s="90"/>
      <c r="F4" s="90"/>
      <c r="G4" s="90"/>
      <c r="H4" s="90"/>
      <c r="I4" s="90"/>
      <c r="J4" s="90"/>
      <c r="K4" s="90"/>
      <c r="L4" s="48" t="s">
        <v>25</v>
      </c>
      <c r="M4" s="48" t="s">
        <v>26</v>
      </c>
      <c r="N4" s="48" t="s">
        <v>11</v>
      </c>
      <c r="O4" s="48" t="s">
        <v>19</v>
      </c>
      <c r="P4" s="48" t="s">
        <v>13</v>
      </c>
      <c r="Q4" s="48" t="s">
        <v>8</v>
      </c>
      <c r="R4" s="48" t="s">
        <v>27</v>
      </c>
      <c r="S4" s="48" t="s">
        <v>36</v>
      </c>
      <c r="T4" s="48" t="s">
        <v>25</v>
      </c>
      <c r="U4" s="48" t="s">
        <v>26</v>
      </c>
      <c r="V4" s="48" t="s">
        <v>11</v>
      </c>
      <c r="W4" s="48" t="s">
        <v>19</v>
      </c>
      <c r="X4" s="48" t="s">
        <v>13</v>
      </c>
      <c r="Y4" s="48" t="s">
        <v>8</v>
      </c>
      <c r="Z4" s="48" t="s">
        <v>27</v>
      </c>
      <c r="AA4" s="48" t="s">
        <v>36</v>
      </c>
    </row>
    <row r="5" spans="2:27" ht="12.75" customHeight="1">
      <c r="B5" s="49">
        <v>1</v>
      </c>
      <c r="C5" s="50" t="str">
        <f>VLOOKUP(B5,Calcs!A$23:AB$28,2,FALSE)</f>
        <v>A</v>
      </c>
      <c r="D5" s="50">
        <f>VLOOKUP($C5,Calcs!$B$23:$AB$28,COLUMN(),FALSE)</f>
        <v>0</v>
      </c>
      <c r="E5" s="50">
        <f>VLOOKUP($C5,Calcs!$B$23:$AB$28,COLUMN(),FALSE)</f>
        <v>0</v>
      </c>
      <c r="F5" s="50">
        <f>VLOOKUP($C5,Calcs!$B$23:$AB$28,COLUMN(),FALSE)</f>
        <v>0</v>
      </c>
      <c r="G5" s="50">
        <f>VLOOKUP($C5,Calcs!$B$23:$AB$28,COLUMN(),FALSE)</f>
        <v>0</v>
      </c>
      <c r="H5" s="50">
        <f>VLOOKUP($C5,Calcs!$B$23:$AB$28,COLUMN(),FALSE)</f>
        <v>0</v>
      </c>
      <c r="I5" s="50">
        <f>VLOOKUP($C5,Calcs!$B$23:$AB$28,COLUMN(),FALSE)</f>
        <v>0</v>
      </c>
      <c r="J5" s="50">
        <f>VLOOKUP($C5,Calcs!$B$23:$AB$28,COLUMN(),FALSE)</f>
        <v>0</v>
      </c>
      <c r="K5" s="50">
        <f>VLOOKUP($C5,Calcs!$B$23:$AB$28,COLUMN(),FALSE)</f>
        <v>0</v>
      </c>
      <c r="L5" s="25">
        <f>VLOOKUP($C5,Calcs!$B$23:$AB$28,COLUMN(),FALSE)</f>
        <v>0</v>
      </c>
      <c r="M5" s="25">
        <f>VLOOKUP($C5,Calcs!$B$23:$AB$28,COLUMN(),FALSE)</f>
        <v>0</v>
      </c>
      <c r="N5" s="25">
        <f>VLOOKUP($C5,Calcs!$B$23:$AB$28,COLUMN(),FALSE)</f>
        <v>0</v>
      </c>
      <c r="O5" s="25">
        <f>VLOOKUP($C5,Calcs!$B$23:$AB$28,COLUMN(),FALSE)</f>
        <v>0</v>
      </c>
      <c r="P5" s="25">
        <f>VLOOKUP($C5,Calcs!$B$23:$AB$28,COLUMN(),FALSE)</f>
        <v>0</v>
      </c>
      <c r="Q5" s="25">
        <f>VLOOKUP($C5,Calcs!$B$23:$AB$28,COLUMN(),FALSE)</f>
        <v>0</v>
      </c>
      <c r="R5" s="25">
        <f>VLOOKUP($C5,Calcs!$B$23:$AB$28,COLUMN(),FALSE)</f>
        <v>0</v>
      </c>
      <c r="S5" s="25">
        <f>VLOOKUP($C5,Calcs!$B$23:$AB$28,COLUMN(),FALSE)</f>
        <v>0</v>
      </c>
      <c r="T5" s="25">
        <f>VLOOKUP($C5,Calcs!$B$23:$AB$28,COLUMN(),FALSE)</f>
        <v>0</v>
      </c>
      <c r="U5" s="25">
        <f>VLOOKUP($C5,Calcs!$B$23:$AB$28,COLUMN(),FALSE)</f>
        <v>0</v>
      </c>
      <c r="V5" s="25">
        <f>VLOOKUP($C5,Calcs!$B$23:$AB$28,COLUMN(),FALSE)</f>
        <v>0</v>
      </c>
      <c r="W5" s="25">
        <f>VLOOKUP($C5,Calcs!$B$23:$AB$28,COLUMN(),FALSE)</f>
        <v>0</v>
      </c>
      <c r="X5" s="25">
        <f>VLOOKUP($C5,Calcs!$B$23:$AB$28,COLUMN(),FALSE)</f>
        <v>0</v>
      </c>
      <c r="Y5" s="25">
        <f>VLOOKUP($C5,Calcs!$B$23:$AB$28,COLUMN(),FALSE)</f>
        <v>0</v>
      </c>
      <c r="Z5" s="25">
        <f>VLOOKUP($C5,Calcs!$B$23:$AB$28,COLUMN(),FALSE)</f>
        <v>0</v>
      </c>
      <c r="AA5" s="25">
        <f>VLOOKUP($C5,Calcs!$B$23:$AB$28,COLUMN(),FALSE)</f>
        <v>0</v>
      </c>
    </row>
    <row r="6" spans="2:27" ht="12.75" customHeight="1">
      <c r="B6" s="49">
        <f>IF(B5&lt;&gt;"",IF(B5='[1]Teams'!$B$2,"",B5+1),"")</f>
        <v>2</v>
      </c>
      <c r="C6" s="50" t="str">
        <f>VLOOKUP(B6,Calcs!A$23:AB$28,2,FALSE)</f>
        <v>B</v>
      </c>
      <c r="D6" s="50">
        <f>VLOOKUP($C6,Calcs!$B$23:$AB$28,COLUMN(),FALSE)</f>
        <v>0</v>
      </c>
      <c r="E6" s="50">
        <f>VLOOKUP($C6,Calcs!$B$23:$AB$28,COLUMN(),FALSE)</f>
        <v>0</v>
      </c>
      <c r="F6" s="50">
        <f>VLOOKUP($C6,Calcs!$B$23:$AB$28,COLUMN(),FALSE)</f>
        <v>0</v>
      </c>
      <c r="G6" s="50">
        <f>VLOOKUP($C6,Calcs!$B$23:$AB$28,COLUMN(),FALSE)</f>
        <v>0</v>
      </c>
      <c r="H6" s="50">
        <f>VLOOKUP($C6,Calcs!$B$23:$AB$28,COLUMN(),FALSE)</f>
        <v>0</v>
      </c>
      <c r="I6" s="50">
        <f>VLOOKUP($C6,Calcs!$B$23:$AB$28,COLUMN(),FALSE)</f>
        <v>0</v>
      </c>
      <c r="J6" s="50">
        <f>VLOOKUP($C6,Calcs!$B$23:$AB$28,COLUMN(),FALSE)</f>
        <v>0</v>
      </c>
      <c r="K6" s="50">
        <f>VLOOKUP($C6,Calcs!$B$23:$AB$28,COLUMN(),FALSE)</f>
        <v>0</v>
      </c>
      <c r="L6" s="25">
        <f>VLOOKUP($C6,Calcs!$B$23:$AB$28,COLUMN(),FALSE)</f>
        <v>0</v>
      </c>
      <c r="M6" s="25">
        <f>VLOOKUP($C6,Calcs!$B$23:$AB$28,COLUMN(),FALSE)</f>
        <v>0</v>
      </c>
      <c r="N6" s="25">
        <f>VLOOKUP($C6,Calcs!$B$23:$AB$28,COLUMN(),FALSE)</f>
        <v>0</v>
      </c>
      <c r="O6" s="25">
        <f>VLOOKUP($C6,Calcs!$B$23:$AB$28,COLUMN(),FALSE)</f>
        <v>0</v>
      </c>
      <c r="P6" s="25">
        <f>VLOOKUP($C6,Calcs!$B$23:$AB$28,COLUMN(),FALSE)</f>
        <v>0</v>
      </c>
      <c r="Q6" s="25">
        <f>VLOOKUP($C6,Calcs!$B$23:$AB$28,COLUMN(),FALSE)</f>
        <v>0</v>
      </c>
      <c r="R6" s="25">
        <f>VLOOKUP($C6,Calcs!$B$23:$AB$28,COLUMN(),FALSE)</f>
        <v>0</v>
      </c>
      <c r="S6" s="25">
        <f>VLOOKUP($C6,Calcs!$B$23:$AB$28,COLUMN(),FALSE)</f>
        <v>0</v>
      </c>
      <c r="T6" s="25">
        <f>VLOOKUP($C6,Calcs!$B$23:$AB$28,COLUMN(),FALSE)</f>
        <v>0</v>
      </c>
      <c r="U6" s="25">
        <f>VLOOKUP($C6,Calcs!$B$23:$AB$28,COLUMN(),FALSE)</f>
        <v>0</v>
      </c>
      <c r="V6" s="25">
        <f>VLOOKUP($C6,Calcs!$B$23:$AB$28,COLUMN(),FALSE)</f>
        <v>0</v>
      </c>
      <c r="W6" s="25">
        <f>VLOOKUP($C6,Calcs!$B$23:$AB$28,COLUMN(),FALSE)</f>
        <v>0</v>
      </c>
      <c r="X6" s="25">
        <f>VLOOKUP($C6,Calcs!$B$23:$AB$28,COLUMN(),FALSE)</f>
        <v>0</v>
      </c>
      <c r="Y6" s="25">
        <f>VLOOKUP($C6,Calcs!$B$23:$AB$28,COLUMN(),FALSE)</f>
        <v>0</v>
      </c>
      <c r="Z6" s="25">
        <f>VLOOKUP($C6,Calcs!$B$23:$AB$28,COLUMN(),FALSE)</f>
        <v>0</v>
      </c>
      <c r="AA6" s="25">
        <f>VLOOKUP($C6,Calcs!$B$23:$AB$28,COLUMN(),FALSE)</f>
        <v>0</v>
      </c>
    </row>
    <row r="7" spans="2:27" ht="12.75" customHeight="1">
      <c r="B7" s="49">
        <f>IF(B6&lt;&gt;"",IF(B6='[1]Teams'!$B$2,"",B6+1),"")</f>
        <v>3</v>
      </c>
      <c r="C7" s="50" t="str">
        <f>VLOOKUP(B7,Calcs!A$23:AB$28,2,FALSE)</f>
        <v>C</v>
      </c>
      <c r="D7" s="50">
        <f>VLOOKUP($C7,Calcs!$B$23:$AB$28,COLUMN(),FALSE)</f>
        <v>0</v>
      </c>
      <c r="E7" s="50">
        <f>VLOOKUP($C7,Calcs!$B$23:$AB$28,COLUMN(),FALSE)</f>
        <v>0</v>
      </c>
      <c r="F7" s="50">
        <f>VLOOKUP($C7,Calcs!$B$23:$AB$28,COLUMN(),FALSE)</f>
        <v>0</v>
      </c>
      <c r="G7" s="50">
        <f>VLOOKUP($C7,Calcs!$B$23:$AB$28,COLUMN(),FALSE)</f>
        <v>0</v>
      </c>
      <c r="H7" s="50">
        <f>VLOOKUP($C7,Calcs!$B$23:$AB$28,COLUMN(),FALSE)</f>
        <v>0</v>
      </c>
      <c r="I7" s="50">
        <f>VLOOKUP($C7,Calcs!$B$23:$AB$28,COLUMN(),FALSE)</f>
        <v>0</v>
      </c>
      <c r="J7" s="50">
        <f>VLOOKUP($C7,Calcs!$B$23:$AB$28,COLUMN(),FALSE)</f>
        <v>0</v>
      </c>
      <c r="K7" s="50">
        <f>VLOOKUP($C7,Calcs!$B$23:$AB$28,COLUMN(),FALSE)</f>
        <v>0</v>
      </c>
      <c r="L7" s="25">
        <f>VLOOKUP($C7,Calcs!$B$23:$AB$28,COLUMN(),FALSE)</f>
        <v>0</v>
      </c>
      <c r="M7" s="25">
        <f>VLOOKUP($C7,Calcs!$B$23:$AB$28,COLUMN(),FALSE)</f>
        <v>0</v>
      </c>
      <c r="N7" s="25">
        <f>VLOOKUP($C7,Calcs!$B$23:$AB$28,COLUMN(),FALSE)</f>
        <v>0</v>
      </c>
      <c r="O7" s="25">
        <f>VLOOKUP($C7,Calcs!$B$23:$AB$28,COLUMN(),FALSE)</f>
        <v>0</v>
      </c>
      <c r="P7" s="25">
        <f>VLOOKUP($C7,Calcs!$B$23:$AB$28,COLUMN(),FALSE)</f>
        <v>0</v>
      </c>
      <c r="Q7" s="25">
        <f>VLOOKUP($C7,Calcs!$B$23:$AB$28,COLUMN(),FALSE)</f>
        <v>0</v>
      </c>
      <c r="R7" s="25">
        <f>VLOOKUP($C7,Calcs!$B$23:$AB$28,COLUMN(),FALSE)</f>
        <v>0</v>
      </c>
      <c r="S7" s="25">
        <f>VLOOKUP($C7,Calcs!$B$23:$AB$28,COLUMN(),FALSE)</f>
        <v>0</v>
      </c>
      <c r="T7" s="25">
        <f>VLOOKUP($C7,Calcs!$B$23:$AB$28,COLUMN(),FALSE)</f>
        <v>0</v>
      </c>
      <c r="U7" s="25">
        <f>VLOOKUP($C7,Calcs!$B$23:$AB$28,COLUMN(),FALSE)</f>
        <v>0</v>
      </c>
      <c r="V7" s="25">
        <f>VLOOKUP($C7,Calcs!$B$23:$AB$28,COLUMN(),FALSE)</f>
        <v>0</v>
      </c>
      <c r="W7" s="25">
        <f>VLOOKUP($C7,Calcs!$B$23:$AB$28,COLUMN(),FALSE)</f>
        <v>0</v>
      </c>
      <c r="X7" s="25">
        <f>VLOOKUP($C7,Calcs!$B$23:$AB$28,COLUMN(),FALSE)</f>
        <v>0</v>
      </c>
      <c r="Y7" s="25">
        <f>VLOOKUP($C7,Calcs!$B$23:$AB$28,COLUMN(),FALSE)</f>
        <v>0</v>
      </c>
      <c r="Z7" s="25">
        <f>VLOOKUP($C7,Calcs!$B$23:$AB$28,COLUMN(),FALSE)</f>
        <v>0</v>
      </c>
      <c r="AA7" s="25">
        <f>VLOOKUP($C7,Calcs!$B$23:$AB$28,COLUMN(),FALSE)</f>
        <v>0</v>
      </c>
    </row>
    <row r="8" spans="2:27" ht="12.75" customHeight="1">
      <c r="B8" s="49">
        <f>IF(B7&lt;&gt;"",IF(B7='[1]Teams'!$B$2,"",B7+1),"")</f>
        <v>4</v>
      </c>
      <c r="C8" s="50" t="str">
        <f>VLOOKUP(B8,Calcs!A$23:AB$28,2,FALSE)</f>
        <v>D</v>
      </c>
      <c r="D8" s="50">
        <f>VLOOKUP($C8,Calcs!$B$23:$AB$28,COLUMN(),FALSE)</f>
        <v>0</v>
      </c>
      <c r="E8" s="50">
        <f>VLOOKUP($C8,Calcs!$B$23:$AB$28,COLUMN(),FALSE)</f>
        <v>0</v>
      </c>
      <c r="F8" s="50">
        <f>VLOOKUP($C8,Calcs!$B$23:$AB$28,COLUMN(),FALSE)</f>
        <v>0</v>
      </c>
      <c r="G8" s="50">
        <f>VLOOKUP($C8,Calcs!$B$23:$AB$28,COLUMN(),FALSE)</f>
        <v>0</v>
      </c>
      <c r="H8" s="50">
        <f>VLOOKUP($C8,Calcs!$B$23:$AB$28,COLUMN(),FALSE)</f>
        <v>0</v>
      </c>
      <c r="I8" s="50">
        <f>VLOOKUP($C8,Calcs!$B$23:$AB$28,COLUMN(),FALSE)</f>
        <v>0</v>
      </c>
      <c r="J8" s="50">
        <f>VLOOKUP($C8,Calcs!$B$23:$AB$28,COLUMN(),FALSE)</f>
        <v>0</v>
      </c>
      <c r="K8" s="50">
        <f>VLOOKUP($C8,Calcs!$B$23:$AB$28,COLUMN(),FALSE)</f>
        <v>0</v>
      </c>
      <c r="L8" s="25">
        <f>VLOOKUP($C8,Calcs!$B$23:$AB$28,COLUMN(),FALSE)</f>
        <v>0</v>
      </c>
      <c r="M8" s="25">
        <f>VLOOKUP($C8,Calcs!$B$23:$AB$28,COLUMN(),FALSE)</f>
        <v>0</v>
      </c>
      <c r="N8" s="25">
        <f>VLOOKUP($C8,Calcs!$B$23:$AB$28,COLUMN(),FALSE)</f>
        <v>0</v>
      </c>
      <c r="O8" s="25">
        <f>VLOOKUP($C8,Calcs!$B$23:$AB$28,COLUMN(),FALSE)</f>
        <v>0</v>
      </c>
      <c r="P8" s="25">
        <f>VLOOKUP($C8,Calcs!$B$23:$AB$28,COLUMN(),FALSE)</f>
        <v>0</v>
      </c>
      <c r="Q8" s="25">
        <f>VLOOKUP($C8,Calcs!$B$23:$AB$28,COLUMN(),FALSE)</f>
        <v>0</v>
      </c>
      <c r="R8" s="25">
        <f>VLOOKUP($C8,Calcs!$B$23:$AB$28,COLUMN(),FALSE)</f>
        <v>0</v>
      </c>
      <c r="S8" s="25">
        <f>VLOOKUP($C8,Calcs!$B$23:$AB$28,COLUMN(),FALSE)</f>
        <v>0</v>
      </c>
      <c r="T8" s="25">
        <f>VLOOKUP($C8,Calcs!$B$23:$AB$28,COLUMN(),FALSE)</f>
        <v>0</v>
      </c>
      <c r="U8" s="25">
        <f>VLOOKUP($C8,Calcs!$B$23:$AB$28,COLUMN(),FALSE)</f>
        <v>0</v>
      </c>
      <c r="V8" s="25">
        <f>VLOOKUP($C8,Calcs!$B$23:$AB$28,COLUMN(),FALSE)</f>
        <v>0</v>
      </c>
      <c r="W8" s="25">
        <f>VLOOKUP($C8,Calcs!$B$23:$AB$28,COLUMN(),FALSE)</f>
        <v>0</v>
      </c>
      <c r="X8" s="25">
        <f>VLOOKUP($C8,Calcs!$B$23:$AB$28,COLUMN(),FALSE)</f>
        <v>0</v>
      </c>
      <c r="Y8" s="25">
        <f>VLOOKUP($C8,Calcs!$B$23:$AB$28,COLUMN(),FALSE)</f>
        <v>0</v>
      </c>
      <c r="Z8" s="25">
        <f>VLOOKUP($C8,Calcs!$B$23:$AB$28,COLUMN(),FALSE)</f>
        <v>0</v>
      </c>
      <c r="AA8" s="25">
        <f>VLOOKUP($C8,Calcs!$B$23:$AB$28,COLUMN(),FALSE)</f>
        <v>0</v>
      </c>
    </row>
    <row r="9" spans="2:27" s="51" customFormat="1" ht="12.75" customHeight="1">
      <c r="B9" s="49">
        <f>IF(B8&lt;&gt;"",IF(B8='[1]Teams'!$B$2,"",B8+1),"")</f>
        <v>5</v>
      </c>
      <c r="C9" s="50" t="str">
        <f>VLOOKUP(B9,Calcs!A$23:AB$28,2,FALSE)</f>
        <v>E</v>
      </c>
      <c r="D9" s="50">
        <f>VLOOKUP($C9,Calcs!$B$23:$AB$28,COLUMN(),FALSE)</f>
        <v>0</v>
      </c>
      <c r="E9" s="50">
        <f>VLOOKUP($C9,Calcs!$B$23:$AB$28,COLUMN(),FALSE)</f>
        <v>0</v>
      </c>
      <c r="F9" s="50">
        <f>VLOOKUP($C9,Calcs!$B$23:$AB$28,COLUMN(),FALSE)</f>
        <v>0</v>
      </c>
      <c r="G9" s="50">
        <f>VLOOKUP($C9,Calcs!$B$23:$AB$28,COLUMN(),FALSE)</f>
        <v>0</v>
      </c>
      <c r="H9" s="50">
        <f>VLOOKUP($C9,Calcs!$B$23:$AB$28,COLUMN(),FALSE)</f>
        <v>0</v>
      </c>
      <c r="I9" s="50">
        <f>VLOOKUP($C9,Calcs!$B$23:$AB$28,COLUMN(),FALSE)</f>
        <v>0</v>
      </c>
      <c r="J9" s="50">
        <f>VLOOKUP($C9,Calcs!$B$23:$AB$28,COLUMN(),FALSE)</f>
        <v>0</v>
      </c>
      <c r="K9" s="50">
        <f>VLOOKUP($C9,Calcs!$B$23:$AB$28,COLUMN(),FALSE)</f>
        <v>0</v>
      </c>
      <c r="L9" s="25">
        <f>VLOOKUP($C9,Calcs!$B$23:$AB$28,COLUMN(),FALSE)</f>
        <v>0</v>
      </c>
      <c r="M9" s="25">
        <f>VLOOKUP($C9,Calcs!$B$23:$AB$28,COLUMN(),FALSE)</f>
        <v>0</v>
      </c>
      <c r="N9" s="25">
        <f>VLOOKUP($C9,Calcs!$B$23:$AB$28,COLUMN(),FALSE)</f>
        <v>0</v>
      </c>
      <c r="O9" s="25">
        <f>VLOOKUP($C9,Calcs!$B$23:$AB$28,COLUMN(),FALSE)</f>
        <v>0</v>
      </c>
      <c r="P9" s="25">
        <f>VLOOKUP($C9,Calcs!$B$23:$AB$28,COLUMN(),FALSE)</f>
        <v>0</v>
      </c>
      <c r="Q9" s="25">
        <f>VLOOKUP($C9,Calcs!$B$23:$AB$28,COLUMN(),FALSE)</f>
        <v>0</v>
      </c>
      <c r="R9" s="25">
        <f>VLOOKUP($C9,Calcs!$B$23:$AB$28,COLUMN(),FALSE)</f>
        <v>0</v>
      </c>
      <c r="S9" s="25">
        <f>VLOOKUP($C9,Calcs!$B$23:$AB$28,COLUMN(),FALSE)</f>
        <v>0</v>
      </c>
      <c r="T9" s="25">
        <f>VLOOKUP($C9,Calcs!$B$23:$AB$28,COLUMN(),FALSE)</f>
        <v>0</v>
      </c>
      <c r="U9" s="25">
        <f>VLOOKUP($C9,Calcs!$B$23:$AB$28,COLUMN(),FALSE)</f>
        <v>0</v>
      </c>
      <c r="V9" s="25">
        <f>VLOOKUP($C9,Calcs!$B$23:$AB$28,COLUMN(),FALSE)</f>
        <v>0</v>
      </c>
      <c r="W9" s="25">
        <f>VLOOKUP($C9,Calcs!$B$23:$AB$28,COLUMN(),FALSE)</f>
        <v>0</v>
      </c>
      <c r="X9" s="25">
        <f>VLOOKUP($C9,Calcs!$B$23:$AB$28,COLUMN(),FALSE)</f>
        <v>0</v>
      </c>
      <c r="Y9" s="25">
        <f>VLOOKUP($C9,Calcs!$B$23:$AB$28,COLUMN(),FALSE)</f>
        <v>0</v>
      </c>
      <c r="Z9" s="25">
        <f>VLOOKUP($C9,Calcs!$B$23:$AB$28,COLUMN(),FALSE)</f>
        <v>0</v>
      </c>
      <c r="AA9" s="25">
        <f>VLOOKUP($C9,Calcs!$B$23:$AB$28,COLUMN(),FALSE)</f>
        <v>0</v>
      </c>
    </row>
    <row r="10" spans="2:27" ht="12.75" customHeight="1">
      <c r="B10" s="49">
        <f>IF(B9&lt;&gt;"",IF(B9='[1]Teams'!$B$2,"",B9+1),"")</f>
        <v>6</v>
      </c>
      <c r="C10" s="50" t="str">
        <f>VLOOKUP(B10,Calcs!A$23:AB$28,2,FALSE)</f>
        <v>F</v>
      </c>
      <c r="D10" s="50">
        <f>VLOOKUP($C10,Calcs!$B$23:$AB$28,COLUMN(),FALSE)</f>
        <v>0</v>
      </c>
      <c r="E10" s="50">
        <f>VLOOKUP($C10,Calcs!$B$23:$AB$28,COLUMN(),FALSE)</f>
        <v>0</v>
      </c>
      <c r="F10" s="50">
        <f>VLOOKUP($C10,Calcs!$B$23:$AB$28,COLUMN(),FALSE)</f>
        <v>0</v>
      </c>
      <c r="G10" s="50">
        <f>VLOOKUP($C10,Calcs!$B$23:$AB$28,COLUMN(),FALSE)</f>
        <v>0</v>
      </c>
      <c r="H10" s="50">
        <f>VLOOKUP($C10,Calcs!$B$23:$AB$28,COLUMN(),FALSE)</f>
        <v>0</v>
      </c>
      <c r="I10" s="50">
        <f>VLOOKUP($C10,Calcs!$B$23:$AB$28,COLUMN(),FALSE)</f>
        <v>0</v>
      </c>
      <c r="J10" s="50">
        <f>VLOOKUP($C10,Calcs!$B$23:$AB$28,COLUMN(),FALSE)</f>
        <v>0</v>
      </c>
      <c r="K10" s="50">
        <f>VLOOKUP($C10,Calcs!$B$23:$AB$28,COLUMN(),FALSE)</f>
        <v>0</v>
      </c>
      <c r="L10" s="25">
        <f>VLOOKUP($C10,Calcs!$B$23:$AB$28,COLUMN(),FALSE)</f>
        <v>0</v>
      </c>
      <c r="M10" s="25">
        <f>VLOOKUP($C10,Calcs!$B$23:$AB$28,COLUMN(),FALSE)</f>
        <v>0</v>
      </c>
      <c r="N10" s="25">
        <f>VLOOKUP($C10,Calcs!$B$23:$AB$28,COLUMN(),FALSE)</f>
        <v>0</v>
      </c>
      <c r="O10" s="25">
        <f>VLOOKUP($C10,Calcs!$B$23:$AB$28,COLUMN(),FALSE)</f>
        <v>0</v>
      </c>
      <c r="P10" s="25">
        <f>VLOOKUP($C10,Calcs!$B$23:$AB$28,COLUMN(),FALSE)</f>
        <v>0</v>
      </c>
      <c r="Q10" s="25">
        <f>VLOOKUP($C10,Calcs!$B$23:$AB$28,COLUMN(),FALSE)</f>
        <v>0</v>
      </c>
      <c r="R10" s="25">
        <f>VLOOKUP($C10,Calcs!$B$23:$AB$28,COLUMN(),FALSE)</f>
        <v>0</v>
      </c>
      <c r="S10" s="25">
        <f>VLOOKUP($C10,Calcs!$B$23:$AB$28,COLUMN(),FALSE)</f>
        <v>0</v>
      </c>
      <c r="T10" s="25">
        <f>VLOOKUP($C10,Calcs!$B$23:$AB$28,COLUMN(),FALSE)</f>
        <v>0</v>
      </c>
      <c r="U10" s="25">
        <f>VLOOKUP($C10,Calcs!$B$23:$AB$28,COLUMN(),FALSE)</f>
        <v>0</v>
      </c>
      <c r="V10" s="25">
        <f>VLOOKUP($C10,Calcs!$B$23:$AB$28,COLUMN(),FALSE)</f>
        <v>0</v>
      </c>
      <c r="W10" s="25">
        <f>VLOOKUP($C10,Calcs!$B$23:$AB$28,COLUMN(),FALSE)</f>
        <v>0</v>
      </c>
      <c r="X10" s="25">
        <f>VLOOKUP($C10,Calcs!$B$23:$AB$28,COLUMN(),FALSE)</f>
        <v>0</v>
      </c>
      <c r="Y10" s="25">
        <f>VLOOKUP($C10,Calcs!$B$23:$AB$28,COLUMN(),FALSE)</f>
        <v>0</v>
      </c>
      <c r="Z10" s="25">
        <f>VLOOKUP($C10,Calcs!$B$23:$AB$28,COLUMN(),FALSE)</f>
        <v>0</v>
      </c>
      <c r="AA10" s="25">
        <f>VLOOKUP($C10,Calcs!$B$23:$AB$28,COLUMN(),FALSE)</f>
        <v>0</v>
      </c>
    </row>
    <row r="11" ht="12.75" customHeight="1"/>
    <row r="12" ht="12.75" customHeight="1"/>
    <row r="13" ht="12.75" customHeight="1"/>
    <row r="16" spans="2:13" ht="12.75" customHeight="1">
      <c r="B16" s="69"/>
      <c r="C16" s="3" t="s">
        <v>57</v>
      </c>
      <c r="D16" s="86" t="str">
        <f>C9</f>
        <v>E</v>
      </c>
      <c r="E16" s="86"/>
      <c r="F16" s="86"/>
      <c r="G16" s="86"/>
      <c r="H16" s="79"/>
      <c r="I16" s="80"/>
      <c r="J16" s="86" t="str">
        <f>C10</f>
        <v>F</v>
      </c>
      <c r="K16" s="86"/>
      <c r="L16" s="86"/>
      <c r="M16" s="86"/>
    </row>
    <row r="17" spans="2:13" ht="12.75" customHeight="1">
      <c r="B17" s="69"/>
      <c r="C17" s="3"/>
      <c r="D17" s="3"/>
      <c r="E17" s="3"/>
      <c r="F17" s="3"/>
      <c r="G17" s="3"/>
      <c r="H17" s="24"/>
      <c r="I17" s="22"/>
      <c r="J17" s="3"/>
      <c r="K17" s="3"/>
      <c r="L17" s="3"/>
      <c r="M17" s="3"/>
    </row>
    <row r="18" spans="2:13" ht="12.75" customHeight="1">
      <c r="B18" s="69"/>
      <c r="C18" s="3" t="s">
        <v>48</v>
      </c>
      <c r="D18" s="86" t="str">
        <f>C7</f>
        <v>C</v>
      </c>
      <c r="E18" s="86"/>
      <c r="F18" s="86"/>
      <c r="G18" s="86"/>
      <c r="H18" s="79"/>
      <c r="I18" s="80"/>
      <c r="J18" s="86" t="str">
        <f>C8</f>
        <v>D</v>
      </c>
      <c r="K18" s="86"/>
      <c r="L18" s="86"/>
      <c r="M18" s="86"/>
    </row>
    <row r="19" spans="2:10" ht="12.75" customHeight="1">
      <c r="B19" s="3"/>
      <c r="C19" s="3"/>
      <c r="D19" s="70"/>
      <c r="E19" s="70"/>
      <c r="F19" s="70"/>
      <c r="G19" s="45"/>
      <c r="H19" s="23"/>
      <c r="I19" s="23"/>
      <c r="J19" s="70"/>
    </row>
    <row r="20" spans="2:13" ht="12.75" customHeight="1">
      <c r="B20" s="69"/>
      <c r="C20" s="3" t="s">
        <v>49</v>
      </c>
      <c r="D20" s="86" t="str">
        <f>C5</f>
        <v>A</v>
      </c>
      <c r="E20" s="86"/>
      <c r="F20" s="86"/>
      <c r="G20" s="86"/>
      <c r="H20" s="80"/>
      <c r="I20" s="80"/>
      <c r="J20" s="86" t="str">
        <f>C6</f>
        <v>B</v>
      </c>
      <c r="K20" s="86"/>
      <c r="L20" s="86"/>
      <c r="M20" s="86"/>
    </row>
    <row r="21" spans="2:7" ht="12.75" customHeight="1">
      <c r="B21" s="3"/>
      <c r="C21" s="3"/>
      <c r="D21" s="3"/>
      <c r="E21" s="3"/>
      <c r="F21" s="3"/>
      <c r="G21" s="3"/>
    </row>
    <row r="24" ht="10.5">
      <c r="C24" s="72" t="s">
        <v>51</v>
      </c>
    </row>
    <row r="25" ht="10.5">
      <c r="C25" s="72"/>
    </row>
    <row r="26" spans="3:8" ht="15">
      <c r="C26" s="59" t="s">
        <v>52</v>
      </c>
      <c r="D26" s="95" t="str">
        <f>IF(H20&gt;I20,D20,J20)</f>
        <v>B</v>
      </c>
      <c r="E26" s="95"/>
      <c r="F26" s="95"/>
      <c r="G26" s="95"/>
      <c r="H26" s="95"/>
    </row>
    <row r="27" spans="3:8" s="71" customFormat="1" ht="12.75">
      <c r="C27" s="58" t="s">
        <v>53</v>
      </c>
      <c r="D27" s="96" t="str">
        <f>IF(I20&gt;H20,D20,J20)</f>
        <v>B</v>
      </c>
      <c r="E27" s="96"/>
      <c r="F27" s="96"/>
      <c r="G27" s="96"/>
      <c r="H27" s="96"/>
    </row>
    <row r="28" spans="3:8" s="71" customFormat="1" ht="12.75">
      <c r="C28" s="58" t="s">
        <v>56</v>
      </c>
      <c r="D28" s="96" t="str">
        <f>IF(H18&gt;I18,D18,J18)</f>
        <v>D</v>
      </c>
      <c r="E28" s="96"/>
      <c r="F28" s="96"/>
      <c r="G28" s="96"/>
      <c r="H28" s="96"/>
    </row>
    <row r="29" spans="3:8" s="71" customFormat="1" ht="12.75">
      <c r="C29" s="58" t="s">
        <v>55</v>
      </c>
      <c r="D29" s="96" t="str">
        <f>IF(I18&gt;H18,D18,J18)</f>
        <v>D</v>
      </c>
      <c r="E29" s="96"/>
      <c r="F29" s="96"/>
      <c r="G29" s="96"/>
      <c r="H29" s="96"/>
    </row>
    <row r="30" spans="3:8" s="71" customFormat="1" ht="12.75">
      <c r="C30" s="58" t="s">
        <v>54</v>
      </c>
      <c r="D30" s="96" t="str">
        <f>IF(I16&gt;H16,J16,D16)</f>
        <v>E</v>
      </c>
      <c r="E30" s="96"/>
      <c r="F30" s="96"/>
      <c r="G30" s="96"/>
      <c r="H30" s="96"/>
    </row>
    <row r="31" spans="3:8" ht="12.75">
      <c r="C31" s="58" t="s">
        <v>77</v>
      </c>
      <c r="D31" s="96" t="str">
        <f>IF(I16&gt;H16,D16,J16)</f>
        <v>F</v>
      </c>
      <c r="E31" s="96"/>
      <c r="F31" s="96"/>
      <c r="G31" s="96"/>
      <c r="H31" s="96"/>
    </row>
    <row r="40" ht="12">
      <c r="V40" s="75" t="s">
        <v>70</v>
      </c>
    </row>
  </sheetData>
  <sheetProtection sheet="1" objects="1" scenarios="1"/>
  <mergeCells count="24"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S3"/>
    <mergeCell ref="T3:AA3"/>
    <mergeCell ref="D16:G16"/>
    <mergeCell ref="J16:M16"/>
    <mergeCell ref="D20:G20"/>
    <mergeCell ref="J20:M20"/>
    <mergeCell ref="D30:H30"/>
    <mergeCell ref="D18:G18"/>
    <mergeCell ref="J18:M18"/>
    <mergeCell ref="D31:H31"/>
    <mergeCell ref="D26:H26"/>
    <mergeCell ref="D27:H27"/>
    <mergeCell ref="D28:H28"/>
    <mergeCell ref="D29:H29"/>
  </mergeCells>
  <conditionalFormatting sqref="B6:B10 C5:AA10">
    <cfRule type="expression" priority="1" dxfId="3" stopIfTrue="1">
      <formula>$B5&lt;&gt;""</formula>
    </cfRule>
  </conditionalFormatting>
  <conditionalFormatting sqref="H20:I20 H16:I16 H18:I18">
    <cfRule type="expression" priority="2" dxfId="4" stopIfTrue="1">
      <formula>ISBLANK(H16)</formula>
    </cfRule>
  </conditionalFormatting>
  <conditionalFormatting sqref="D17:G17">
    <cfRule type="expression" priority="3" dxfId="5" stopIfTrue="1">
      <formula>$D$9&lt;4</formula>
    </cfRule>
    <cfRule type="expression" priority="4" dxfId="2" stopIfTrue="1">
      <formula>#REF!&gt;#REF!</formula>
    </cfRule>
  </conditionalFormatting>
  <conditionalFormatting sqref="J17:M17">
    <cfRule type="expression" priority="5" dxfId="5" stopIfTrue="1">
      <formula>$D$9&lt;4</formula>
    </cfRule>
    <cfRule type="expression" priority="6" dxfId="2" stopIfTrue="1">
      <formula>#REF!&gt;#REF!</formula>
    </cfRule>
  </conditionalFormatting>
  <conditionalFormatting sqref="B5">
    <cfRule type="expression" priority="7" dxfId="3" stopIfTrue="1">
      <formula>$B$5&lt;&gt;""</formula>
    </cfRule>
  </conditionalFormatting>
  <conditionalFormatting sqref="D16:G16">
    <cfRule type="expression" priority="8" dxfId="5" stopIfTrue="1">
      <formula>$D$9&lt;5</formula>
    </cfRule>
    <cfRule type="expression" priority="9" dxfId="2" stopIfTrue="1">
      <formula>$H$16&gt;$I$16</formula>
    </cfRule>
  </conditionalFormatting>
  <conditionalFormatting sqref="J16:M16">
    <cfRule type="expression" priority="10" dxfId="5" stopIfTrue="1">
      <formula>$D$9&lt;5</formula>
    </cfRule>
    <cfRule type="expression" priority="11" dxfId="2" stopIfTrue="1">
      <formula>$I$16&gt;$H$16</formula>
    </cfRule>
  </conditionalFormatting>
  <conditionalFormatting sqref="D18:G18">
    <cfRule type="expression" priority="12" dxfId="5" stopIfTrue="1">
      <formula>$D$9&lt;5</formula>
    </cfRule>
    <cfRule type="expression" priority="13" dxfId="2" stopIfTrue="1">
      <formula>$H$18&gt;$I$18</formula>
    </cfRule>
  </conditionalFormatting>
  <conditionalFormatting sqref="J18:M18">
    <cfRule type="expression" priority="14" dxfId="5" stopIfTrue="1">
      <formula>$D$9&lt;5</formula>
    </cfRule>
    <cfRule type="expression" priority="15" dxfId="2" stopIfTrue="1">
      <formula>$I$18&gt;$H$18</formula>
    </cfRule>
  </conditionalFormatting>
  <conditionalFormatting sqref="D20:G20">
    <cfRule type="expression" priority="16" dxfId="5" stopIfTrue="1">
      <formula>$D$5&lt;5</formula>
    </cfRule>
    <cfRule type="expression" priority="17" dxfId="2" stopIfTrue="1">
      <formula>$H$20&gt;$I$20</formula>
    </cfRule>
  </conditionalFormatting>
  <conditionalFormatting sqref="J20:M20">
    <cfRule type="expression" priority="18" dxfId="5" stopIfTrue="1">
      <formula>$D$6&lt;5</formula>
    </cfRule>
    <cfRule type="expression" priority="19" dxfId="2" stopIfTrue="1">
      <formula>$I$20&gt;$H$20</formula>
    </cfRule>
  </conditionalFormatting>
  <conditionalFormatting sqref="D26:H26">
    <cfRule type="expression" priority="20" dxfId="5" stopIfTrue="1">
      <formula>ISBLANK($H$20)</formula>
    </cfRule>
  </conditionalFormatting>
  <conditionalFormatting sqref="D27:H27">
    <cfRule type="expression" priority="21" dxfId="5" stopIfTrue="1">
      <formula>ISBLANK($I$20)</formula>
    </cfRule>
  </conditionalFormatting>
  <conditionalFormatting sqref="D29:H29">
    <cfRule type="expression" priority="22" dxfId="5" stopIfTrue="1">
      <formula>ISBLANK($I$18)</formula>
    </cfRule>
  </conditionalFormatting>
  <conditionalFormatting sqref="D30:H30">
    <cfRule type="expression" priority="23" dxfId="5" stopIfTrue="1">
      <formula>ISBLANK($H$16)</formula>
    </cfRule>
  </conditionalFormatting>
  <conditionalFormatting sqref="D31:H31">
    <cfRule type="expression" priority="24" dxfId="5" stopIfTrue="1">
      <formula>ISBLANK($I$16)</formula>
    </cfRule>
  </conditionalFormatting>
  <conditionalFormatting sqref="D28:H28">
    <cfRule type="expression" priority="25" dxfId="5" stopIfTrue="1">
      <formula>ISBLANK($H$18)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"/>
  <dimension ref="B1:Q3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4.7109375" style="3" customWidth="1"/>
    <col min="3" max="4" width="9.140625" style="3" customWidth="1"/>
    <col min="5" max="6" width="4.7109375" style="3" customWidth="1"/>
    <col min="7" max="7" width="9.140625" style="3" customWidth="1"/>
    <col min="8" max="8" width="4.7109375" style="3" customWidth="1"/>
    <col min="9" max="9" width="9.140625" style="3" customWidth="1"/>
    <col min="10" max="10" width="4.7109375" style="3" customWidth="1"/>
    <col min="11" max="12" width="9.140625" style="3" customWidth="1"/>
    <col min="13" max="14" width="4.7109375" style="3" customWidth="1"/>
    <col min="15" max="15" width="9.140625" style="3" customWidth="1"/>
    <col min="16" max="16" width="4.7109375" style="3" customWidth="1"/>
    <col min="17" max="16384" width="9.140625" style="3" customWidth="1"/>
  </cols>
  <sheetData>
    <row r="1" ht="12.75">
      <c r="C1" s="5" t="s">
        <v>5</v>
      </c>
    </row>
    <row r="2" ht="13.5" thickBot="1"/>
    <row r="3" spans="2:16" s="4" customFormat="1" ht="12.75">
      <c r="B3" s="15"/>
      <c r="C3" s="109" t="s">
        <v>20</v>
      </c>
      <c r="D3" s="109"/>
      <c r="E3" s="109"/>
      <c r="F3" s="109"/>
      <c r="G3" s="109"/>
      <c r="H3" s="7"/>
      <c r="I3" s="14"/>
      <c r="J3" s="15"/>
      <c r="K3" s="109" t="s">
        <v>21</v>
      </c>
      <c r="L3" s="109"/>
      <c r="M3" s="109"/>
      <c r="N3" s="109"/>
      <c r="O3" s="109"/>
      <c r="P3" s="7"/>
    </row>
    <row r="4" spans="2:16" ht="12.75">
      <c r="B4" s="8"/>
      <c r="C4" s="9"/>
      <c r="D4" s="9"/>
      <c r="E4" s="9"/>
      <c r="F4" s="9"/>
      <c r="G4" s="9"/>
      <c r="H4" s="10"/>
      <c r="I4" s="9"/>
      <c r="J4" s="8"/>
      <c r="K4" s="9"/>
      <c r="L4" s="9"/>
      <c r="M4" s="9"/>
      <c r="N4" s="9"/>
      <c r="O4" s="9"/>
      <c r="P4" s="10"/>
    </row>
    <row r="5" spans="2:16" ht="12.75">
      <c r="B5" s="8"/>
      <c r="C5" s="9" t="s">
        <v>3</v>
      </c>
      <c r="D5" s="9" t="s">
        <v>6</v>
      </c>
      <c r="E5" s="94" t="s">
        <v>0</v>
      </c>
      <c r="F5" s="94"/>
      <c r="G5" s="9" t="s">
        <v>7</v>
      </c>
      <c r="H5" s="10"/>
      <c r="I5" s="9"/>
      <c r="J5" s="8"/>
      <c r="K5" s="9" t="s">
        <v>3</v>
      </c>
      <c r="L5" s="9" t="s">
        <v>6</v>
      </c>
      <c r="M5" s="94" t="s">
        <v>0</v>
      </c>
      <c r="N5" s="94"/>
      <c r="O5" s="9" t="s">
        <v>7</v>
      </c>
      <c r="P5" s="10"/>
    </row>
    <row r="6" spans="2:16" ht="12.75">
      <c r="B6" s="8"/>
      <c r="C6" s="9">
        <v>1</v>
      </c>
      <c r="D6" s="9" t="str">
        <f>Setup!B9</f>
        <v>A</v>
      </c>
      <c r="E6" s="81"/>
      <c r="F6" s="81"/>
      <c r="G6" s="9" t="str">
        <f>Setup!B10</f>
        <v>B</v>
      </c>
      <c r="H6" s="10"/>
      <c r="I6" s="9"/>
      <c r="J6" s="8"/>
      <c r="K6" s="9">
        <v>1</v>
      </c>
      <c r="L6" s="9" t="str">
        <f>Setup!B13</f>
        <v>E</v>
      </c>
      <c r="M6" s="81"/>
      <c r="N6" s="81"/>
      <c r="O6" s="9" t="str">
        <f>Setup!B14</f>
        <v>F</v>
      </c>
      <c r="P6" s="10"/>
    </row>
    <row r="7" spans="2:16" ht="12.75">
      <c r="B7" s="8"/>
      <c r="C7" s="9">
        <v>1</v>
      </c>
      <c r="D7" s="9" t="str">
        <f>Setup!B11</f>
        <v>C</v>
      </c>
      <c r="E7" s="81"/>
      <c r="F7" s="81"/>
      <c r="G7" s="9" t="str">
        <f>Setup!B12</f>
        <v>D</v>
      </c>
      <c r="H7" s="10"/>
      <c r="I7" s="9"/>
      <c r="J7" s="8"/>
      <c r="K7" s="9">
        <v>2</v>
      </c>
      <c r="L7" s="9" t="str">
        <f>Setup!B15</f>
        <v>G</v>
      </c>
      <c r="M7" s="81"/>
      <c r="N7" s="81"/>
      <c r="O7" s="9" t="str">
        <f>L6</f>
        <v>E</v>
      </c>
      <c r="P7" s="10"/>
    </row>
    <row r="8" spans="2:16" ht="12.75">
      <c r="B8" s="8"/>
      <c r="C8" s="9">
        <v>2</v>
      </c>
      <c r="D8" s="9" t="str">
        <f>D6</f>
        <v>A</v>
      </c>
      <c r="E8" s="81"/>
      <c r="F8" s="81"/>
      <c r="G8" s="9" t="str">
        <f>D7</f>
        <v>C</v>
      </c>
      <c r="H8" s="10"/>
      <c r="I8" s="9"/>
      <c r="J8" s="8"/>
      <c r="K8" s="9">
        <v>3</v>
      </c>
      <c r="L8" s="9" t="str">
        <f>O6</f>
        <v>F</v>
      </c>
      <c r="M8" s="81"/>
      <c r="N8" s="81"/>
      <c r="O8" s="9" t="str">
        <f>L7</f>
        <v>G</v>
      </c>
      <c r="P8" s="10"/>
    </row>
    <row r="9" spans="2:16" ht="13.5" thickBot="1">
      <c r="B9" s="8"/>
      <c r="C9" s="9">
        <v>2</v>
      </c>
      <c r="D9" s="9" t="str">
        <f>G6</f>
        <v>B</v>
      </c>
      <c r="E9" s="81"/>
      <c r="F9" s="81"/>
      <c r="G9" s="9" t="str">
        <f>G7</f>
        <v>D</v>
      </c>
      <c r="H9" s="10"/>
      <c r="I9" s="9"/>
      <c r="J9" s="11"/>
      <c r="K9" s="12"/>
      <c r="L9" s="12"/>
      <c r="M9" s="12"/>
      <c r="N9" s="12"/>
      <c r="O9" s="12"/>
      <c r="P9" s="13"/>
    </row>
    <row r="10" spans="2:10" ht="12.75">
      <c r="B10" s="8"/>
      <c r="C10" s="9">
        <v>3</v>
      </c>
      <c r="D10" s="9" t="str">
        <f>D6</f>
        <v>A</v>
      </c>
      <c r="E10" s="81"/>
      <c r="F10" s="81"/>
      <c r="G10" s="9" t="str">
        <f>G7</f>
        <v>D</v>
      </c>
      <c r="H10" s="10"/>
      <c r="I10" s="9"/>
      <c r="J10" s="9"/>
    </row>
    <row r="11" spans="2:10" ht="12.75">
      <c r="B11" s="8"/>
      <c r="C11" s="9">
        <v>3</v>
      </c>
      <c r="D11" s="9" t="str">
        <f>G6</f>
        <v>B</v>
      </c>
      <c r="E11" s="81"/>
      <c r="F11" s="81"/>
      <c r="G11" s="9" t="str">
        <f>D7</f>
        <v>C</v>
      </c>
      <c r="H11" s="10"/>
      <c r="I11" s="9"/>
      <c r="J11" s="9"/>
    </row>
    <row r="12" spans="2:10" ht="13.5" thickBot="1">
      <c r="B12" s="11"/>
      <c r="C12" s="12"/>
      <c r="D12" s="12"/>
      <c r="E12" s="12"/>
      <c r="F12" s="12"/>
      <c r="G12" s="12"/>
      <c r="H12" s="13"/>
      <c r="I12" s="9"/>
      <c r="J12" s="9"/>
    </row>
    <row r="37" ht="12.75">
      <c r="Q37" s="75" t="s">
        <v>70</v>
      </c>
    </row>
  </sheetData>
  <sheetProtection sheet="1" objects="1" scenarios="1"/>
  <mergeCells count="4">
    <mergeCell ref="E5:F5"/>
    <mergeCell ref="C3:G3"/>
    <mergeCell ref="K3:O3"/>
    <mergeCell ref="M5:N5"/>
  </mergeCells>
  <conditionalFormatting sqref="E6:F11 M6:N8">
    <cfRule type="expression" priority="1" dxfId="1" stopIfTrue="1">
      <formula>ISBLANK(E6)</formula>
    </cfRule>
  </conditionalFormatting>
  <conditionalFormatting sqref="D6:D11">
    <cfRule type="expression" priority="2" dxfId="2" stopIfTrue="1">
      <formula>$E6&gt;$F6</formula>
    </cfRule>
  </conditionalFormatting>
  <conditionalFormatting sqref="G6:G11">
    <cfRule type="expression" priority="3" dxfId="2" stopIfTrue="1">
      <formula>$F6&gt;$E6</formula>
    </cfRule>
  </conditionalFormatting>
  <conditionalFormatting sqref="L6:L11">
    <cfRule type="expression" priority="4" dxfId="2" stopIfTrue="1">
      <formula>$M6&gt;$N6</formula>
    </cfRule>
  </conditionalFormatting>
  <conditionalFormatting sqref="O6:O11">
    <cfRule type="expression" priority="5" dxfId="2" stopIfTrue="1">
      <formula>$N6&gt;$M6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B1:AA46"/>
  <sheetViews>
    <sheetView showGridLines="0" workbookViewId="0" topLeftCell="A1">
      <selection activeCell="B26" sqref="B26"/>
    </sheetView>
  </sheetViews>
  <sheetFormatPr defaultColWidth="9.140625" defaultRowHeight="12.75"/>
  <cols>
    <col min="1" max="1" width="4.00390625" style="45" customWidth="1"/>
    <col min="2" max="2" width="6.8515625" style="45" customWidth="1"/>
    <col min="3" max="3" width="19.57421875" style="45" bestFit="1" customWidth="1"/>
    <col min="4" max="6" width="4.7109375" style="45" customWidth="1"/>
    <col min="7" max="7" width="4.7109375" style="46" customWidth="1"/>
    <col min="8" max="33" width="4.7109375" style="45" customWidth="1"/>
    <col min="34" max="16384" width="9.140625" style="45" customWidth="1"/>
  </cols>
  <sheetData>
    <row r="1" ht="12.75" customHeight="1">
      <c r="B1" s="53" t="s">
        <v>42</v>
      </c>
    </row>
    <row r="2" ht="12.75" customHeight="1" thickBot="1"/>
    <row r="3" spans="2:27" s="47" customFormat="1" ht="12.75" customHeight="1" thickBot="1">
      <c r="B3" s="87" t="s">
        <v>35</v>
      </c>
      <c r="C3" s="89" t="s">
        <v>23</v>
      </c>
      <c r="D3" s="89" t="s">
        <v>25</v>
      </c>
      <c r="E3" s="89" t="s">
        <v>26</v>
      </c>
      <c r="F3" s="89" t="s">
        <v>11</v>
      </c>
      <c r="G3" s="89" t="s">
        <v>19</v>
      </c>
      <c r="H3" s="89" t="s">
        <v>13</v>
      </c>
      <c r="I3" s="89" t="s">
        <v>8</v>
      </c>
      <c r="J3" s="89" t="s">
        <v>27</v>
      </c>
      <c r="K3" s="89" t="s">
        <v>36</v>
      </c>
      <c r="L3" s="91" t="s">
        <v>37</v>
      </c>
      <c r="M3" s="92"/>
      <c r="N3" s="92"/>
      <c r="O3" s="92"/>
      <c r="P3" s="92"/>
      <c r="Q3" s="92"/>
      <c r="R3" s="92"/>
      <c r="S3" s="93"/>
      <c r="T3" s="91" t="s">
        <v>38</v>
      </c>
      <c r="U3" s="92"/>
      <c r="V3" s="92"/>
      <c r="W3" s="92"/>
      <c r="X3" s="92"/>
      <c r="Y3" s="92"/>
      <c r="Z3" s="92"/>
      <c r="AA3" s="93"/>
    </row>
    <row r="4" spans="2:27" s="23" customFormat="1" ht="12.75" customHeight="1" thickBot="1">
      <c r="B4" s="88"/>
      <c r="C4" s="90"/>
      <c r="D4" s="90"/>
      <c r="E4" s="90"/>
      <c r="F4" s="90"/>
      <c r="G4" s="90"/>
      <c r="H4" s="90"/>
      <c r="I4" s="90"/>
      <c r="J4" s="90"/>
      <c r="K4" s="90"/>
      <c r="L4" s="48" t="s">
        <v>25</v>
      </c>
      <c r="M4" s="48" t="s">
        <v>26</v>
      </c>
      <c r="N4" s="48" t="s">
        <v>11</v>
      </c>
      <c r="O4" s="48" t="s">
        <v>19</v>
      </c>
      <c r="P4" s="48" t="s">
        <v>13</v>
      </c>
      <c r="Q4" s="48" t="s">
        <v>8</v>
      </c>
      <c r="R4" s="48" t="s">
        <v>27</v>
      </c>
      <c r="S4" s="48" t="s">
        <v>36</v>
      </c>
      <c r="T4" s="48" t="s">
        <v>25</v>
      </c>
      <c r="U4" s="48" t="s">
        <v>26</v>
      </c>
      <c r="V4" s="48" t="s">
        <v>11</v>
      </c>
      <c r="W4" s="48" t="s">
        <v>19</v>
      </c>
      <c r="X4" s="48" t="s">
        <v>13</v>
      </c>
      <c r="Y4" s="48" t="s">
        <v>8</v>
      </c>
      <c r="Z4" s="48" t="s">
        <v>27</v>
      </c>
      <c r="AA4" s="48" t="s">
        <v>36</v>
      </c>
    </row>
    <row r="5" spans="2:27" ht="12" customHeight="1">
      <c r="B5" s="49">
        <v>1</v>
      </c>
      <c r="C5" s="50" t="str">
        <f>VLOOKUP(B5,Calcs!A$33:AB$37,2,FALSE)</f>
        <v>A</v>
      </c>
      <c r="D5" s="50">
        <f>VLOOKUP($C5,Calcs!$B$33:$AB$37,COLUMN(),FALSE)</f>
        <v>0</v>
      </c>
      <c r="E5" s="50">
        <f>VLOOKUP($C5,Calcs!$B$33:$AB$37,COLUMN(),FALSE)</f>
        <v>0</v>
      </c>
      <c r="F5" s="50">
        <f>VLOOKUP($C5,Calcs!$B$33:$AB$37,COLUMN(),FALSE)</f>
        <v>0</v>
      </c>
      <c r="G5" s="50">
        <f>VLOOKUP($C5,Calcs!$B$33:$AB$37,COLUMN(),FALSE)</f>
        <v>0</v>
      </c>
      <c r="H5" s="50">
        <f>VLOOKUP($C5,Calcs!$B$33:$AB$37,COLUMN(),FALSE)</f>
        <v>0</v>
      </c>
      <c r="I5" s="50">
        <f>VLOOKUP($C5,Calcs!$B$33:$AB$37,COLUMN(),FALSE)</f>
        <v>0</v>
      </c>
      <c r="J5" s="50">
        <f>VLOOKUP($C5,Calcs!$B$33:$AB$37,COLUMN(),FALSE)</f>
        <v>0</v>
      </c>
      <c r="K5" s="50">
        <f>VLOOKUP($C5,Calcs!$B$33:$AB$37,COLUMN(),FALSE)</f>
        <v>0</v>
      </c>
      <c r="L5" s="25">
        <f>VLOOKUP($C5,Calcs!$B$33:$AB$37,COLUMN(),FALSE)</f>
        <v>0</v>
      </c>
      <c r="M5" s="25">
        <f>VLOOKUP($C5,Calcs!$B$33:$AB$37,COLUMN(),FALSE)</f>
        <v>0</v>
      </c>
      <c r="N5" s="25">
        <f>VLOOKUP($C5,Calcs!$B$33:$AB$37,COLUMN(),FALSE)</f>
        <v>0</v>
      </c>
      <c r="O5" s="25">
        <f>VLOOKUP($C5,Calcs!$B$33:$AB$37,COLUMN(),FALSE)</f>
        <v>0</v>
      </c>
      <c r="P5" s="25">
        <f>VLOOKUP($C5,Calcs!$B$33:$AB$37,COLUMN(),FALSE)</f>
        <v>0</v>
      </c>
      <c r="Q5" s="25">
        <f>VLOOKUP($C5,Calcs!$B$33:$AB$37,COLUMN(),FALSE)</f>
        <v>0</v>
      </c>
      <c r="R5" s="25">
        <f>VLOOKUP($C5,Calcs!$B$33:$AB$37,COLUMN(),FALSE)</f>
        <v>0</v>
      </c>
      <c r="S5" s="25">
        <f>VLOOKUP($C5,Calcs!$B$33:$AB$37,COLUMN(),FALSE)</f>
        <v>0</v>
      </c>
      <c r="T5" s="25">
        <f>VLOOKUP($C5,Calcs!$B$33:$AB$37,COLUMN(),FALSE)</f>
        <v>0</v>
      </c>
      <c r="U5" s="25">
        <f>VLOOKUP($C5,Calcs!$B$33:$AB$37,COLUMN(),FALSE)</f>
        <v>0</v>
      </c>
      <c r="V5" s="25">
        <f>VLOOKUP($C5,Calcs!$B$33:$AB$37,COLUMN(),FALSE)</f>
        <v>0</v>
      </c>
      <c r="W5" s="25">
        <f>VLOOKUP($C5,Calcs!$B$33:$AB$37,COLUMN(),FALSE)</f>
        <v>0</v>
      </c>
      <c r="X5" s="25">
        <f>VLOOKUP($C5,Calcs!$B$33:$AB$37,COLUMN(),FALSE)</f>
        <v>0</v>
      </c>
      <c r="Y5" s="25">
        <f>VLOOKUP($C5,Calcs!$B$33:$AB$37,COLUMN(),FALSE)</f>
        <v>0</v>
      </c>
      <c r="Z5" s="25">
        <f>VLOOKUP($C5,Calcs!$B$33:$AB$37,COLUMN(),FALSE)</f>
        <v>0</v>
      </c>
      <c r="AA5" s="25">
        <f>VLOOKUP($C5,Calcs!$B$33:$AB$37,COLUMN(),FALSE)</f>
        <v>0</v>
      </c>
    </row>
    <row r="6" spans="2:27" ht="12" customHeight="1">
      <c r="B6" s="49">
        <f>IF(B5&lt;&gt;"",IF(B5='[1]Teams'!$B$2,"",B5+1),"")</f>
        <v>2</v>
      </c>
      <c r="C6" s="50" t="str">
        <f>VLOOKUP(B6,Calcs!A$33:AB$37,2,FALSE)</f>
        <v>B</v>
      </c>
      <c r="D6" s="50">
        <f>VLOOKUP($C6,Calcs!$B$33:$AB$37,COLUMN(),FALSE)</f>
        <v>0</v>
      </c>
      <c r="E6" s="50">
        <f>VLOOKUP($C6,Calcs!$B$33:$AB$37,COLUMN(),FALSE)</f>
        <v>0</v>
      </c>
      <c r="F6" s="50">
        <f>VLOOKUP($C6,Calcs!$B$33:$AB$37,COLUMN(),FALSE)</f>
        <v>0</v>
      </c>
      <c r="G6" s="50">
        <f>VLOOKUP($C6,Calcs!$B$33:$AB$37,COLUMN(),FALSE)</f>
        <v>0</v>
      </c>
      <c r="H6" s="50">
        <f>VLOOKUP($C6,Calcs!$B$33:$AB$37,COLUMN(),FALSE)</f>
        <v>0</v>
      </c>
      <c r="I6" s="50">
        <f>VLOOKUP($C6,Calcs!$B$33:$AB$37,COLUMN(),FALSE)</f>
        <v>0</v>
      </c>
      <c r="J6" s="50">
        <f>VLOOKUP($C6,Calcs!$B$33:$AB$37,COLUMN(),FALSE)</f>
        <v>0</v>
      </c>
      <c r="K6" s="50">
        <f>VLOOKUP($C6,Calcs!$B$33:$AB$37,COLUMN(),FALSE)</f>
        <v>0</v>
      </c>
      <c r="L6" s="25">
        <f>VLOOKUP($C6,Calcs!$B$33:$AB$37,COLUMN(),FALSE)</f>
        <v>0</v>
      </c>
      <c r="M6" s="25">
        <f>VLOOKUP($C6,Calcs!$B$33:$AB$37,COLUMN(),FALSE)</f>
        <v>0</v>
      </c>
      <c r="N6" s="25">
        <f>VLOOKUP($C6,Calcs!$B$33:$AB$37,COLUMN(),FALSE)</f>
        <v>0</v>
      </c>
      <c r="O6" s="25">
        <f>VLOOKUP($C6,Calcs!$B$33:$AB$37,COLUMN(),FALSE)</f>
        <v>0</v>
      </c>
      <c r="P6" s="25">
        <f>VLOOKUP($C6,Calcs!$B$33:$AB$37,COLUMN(),FALSE)</f>
        <v>0</v>
      </c>
      <c r="Q6" s="25">
        <f>VLOOKUP($C6,Calcs!$B$33:$AB$37,COLUMN(),FALSE)</f>
        <v>0</v>
      </c>
      <c r="R6" s="25">
        <f>VLOOKUP($C6,Calcs!$B$33:$AB$37,COLUMN(),FALSE)</f>
        <v>0</v>
      </c>
      <c r="S6" s="25">
        <f>VLOOKUP($C6,Calcs!$B$33:$AB$37,COLUMN(),FALSE)</f>
        <v>0</v>
      </c>
      <c r="T6" s="25">
        <f>VLOOKUP($C6,Calcs!$B$33:$AB$37,COLUMN(),FALSE)</f>
        <v>0</v>
      </c>
      <c r="U6" s="25">
        <f>VLOOKUP($C6,Calcs!$B$33:$AB$37,COLUMN(),FALSE)</f>
        <v>0</v>
      </c>
      <c r="V6" s="25">
        <f>VLOOKUP($C6,Calcs!$B$33:$AB$37,COLUMN(),FALSE)</f>
        <v>0</v>
      </c>
      <c r="W6" s="25">
        <f>VLOOKUP($C6,Calcs!$B$33:$AB$37,COLUMN(),FALSE)</f>
        <v>0</v>
      </c>
      <c r="X6" s="25">
        <f>VLOOKUP($C6,Calcs!$B$33:$AB$37,COLUMN(),FALSE)</f>
        <v>0</v>
      </c>
      <c r="Y6" s="25">
        <f>VLOOKUP($C6,Calcs!$B$33:$AB$37,COLUMN(),FALSE)</f>
        <v>0</v>
      </c>
      <c r="Z6" s="25">
        <f>VLOOKUP($C6,Calcs!$B$33:$AB$37,COLUMN(),FALSE)</f>
        <v>0</v>
      </c>
      <c r="AA6" s="25">
        <f>VLOOKUP($C6,Calcs!$B$33:$AB$37,COLUMN(),FALSE)</f>
        <v>0</v>
      </c>
    </row>
    <row r="7" spans="2:27" ht="12" customHeight="1">
      <c r="B7" s="49">
        <f>IF(B6&lt;&gt;"",IF(B6='[1]Teams'!$B$2,"",B6+1),"")</f>
        <v>3</v>
      </c>
      <c r="C7" s="50" t="str">
        <f>VLOOKUP(B7,Calcs!A$33:AB$37,2,FALSE)</f>
        <v>C</v>
      </c>
      <c r="D7" s="50">
        <f>VLOOKUP($C7,Calcs!$B$33:$AB$37,COLUMN(),FALSE)</f>
        <v>0</v>
      </c>
      <c r="E7" s="50">
        <f>VLOOKUP($C7,Calcs!$B$33:$AB$37,COLUMN(),FALSE)</f>
        <v>0</v>
      </c>
      <c r="F7" s="50">
        <f>VLOOKUP($C7,Calcs!$B$33:$AB$37,COLUMN(),FALSE)</f>
        <v>0</v>
      </c>
      <c r="G7" s="50">
        <f>VLOOKUP($C7,Calcs!$B$33:$AB$37,COLUMN(),FALSE)</f>
        <v>0</v>
      </c>
      <c r="H7" s="50">
        <f>VLOOKUP($C7,Calcs!$B$33:$AB$37,COLUMN(),FALSE)</f>
        <v>0</v>
      </c>
      <c r="I7" s="50">
        <f>VLOOKUP($C7,Calcs!$B$33:$AB$37,COLUMN(),FALSE)</f>
        <v>0</v>
      </c>
      <c r="J7" s="50">
        <f>VLOOKUP($C7,Calcs!$B$33:$AB$37,COLUMN(),FALSE)</f>
        <v>0</v>
      </c>
      <c r="K7" s="50">
        <f>VLOOKUP($C7,Calcs!$B$33:$AB$37,COLUMN(),FALSE)</f>
        <v>0</v>
      </c>
      <c r="L7" s="25">
        <f>VLOOKUP($C7,Calcs!$B$33:$AB$37,COLUMN(),FALSE)</f>
        <v>0</v>
      </c>
      <c r="M7" s="25">
        <f>VLOOKUP($C7,Calcs!$B$33:$AB$37,COLUMN(),FALSE)</f>
        <v>0</v>
      </c>
      <c r="N7" s="25">
        <f>VLOOKUP($C7,Calcs!$B$33:$AB$37,COLUMN(),FALSE)</f>
        <v>0</v>
      </c>
      <c r="O7" s="25">
        <f>VLOOKUP($C7,Calcs!$B$33:$AB$37,COLUMN(),FALSE)</f>
        <v>0</v>
      </c>
      <c r="P7" s="25">
        <f>VLOOKUP($C7,Calcs!$B$33:$AB$37,COLUMN(),FALSE)</f>
        <v>0</v>
      </c>
      <c r="Q7" s="25">
        <f>VLOOKUP($C7,Calcs!$B$33:$AB$37,COLUMN(),FALSE)</f>
        <v>0</v>
      </c>
      <c r="R7" s="25">
        <f>VLOOKUP($C7,Calcs!$B$33:$AB$37,COLUMN(),FALSE)</f>
        <v>0</v>
      </c>
      <c r="S7" s="25">
        <f>VLOOKUP($C7,Calcs!$B$33:$AB$37,COLUMN(),FALSE)</f>
        <v>0</v>
      </c>
      <c r="T7" s="25">
        <f>VLOOKUP($C7,Calcs!$B$33:$AB$37,COLUMN(),FALSE)</f>
        <v>0</v>
      </c>
      <c r="U7" s="25">
        <f>VLOOKUP($C7,Calcs!$B$33:$AB$37,COLUMN(),FALSE)</f>
        <v>0</v>
      </c>
      <c r="V7" s="25">
        <f>VLOOKUP($C7,Calcs!$B$33:$AB$37,COLUMN(),FALSE)</f>
        <v>0</v>
      </c>
      <c r="W7" s="25">
        <f>VLOOKUP($C7,Calcs!$B$33:$AB$37,COLUMN(),FALSE)</f>
        <v>0</v>
      </c>
      <c r="X7" s="25">
        <f>VLOOKUP($C7,Calcs!$B$33:$AB$37,COLUMN(),FALSE)</f>
        <v>0</v>
      </c>
      <c r="Y7" s="25">
        <f>VLOOKUP($C7,Calcs!$B$33:$AB$37,COLUMN(),FALSE)</f>
        <v>0</v>
      </c>
      <c r="Z7" s="25">
        <f>VLOOKUP($C7,Calcs!$B$33:$AB$37,COLUMN(),FALSE)</f>
        <v>0</v>
      </c>
      <c r="AA7" s="25">
        <f>VLOOKUP($C7,Calcs!$B$33:$AB$37,COLUMN(),FALSE)</f>
        <v>0</v>
      </c>
    </row>
    <row r="8" spans="2:27" ht="12" customHeight="1">
      <c r="B8" s="49">
        <f>IF(B7&lt;&gt;"",IF(B7='[1]Teams'!$B$2,"",B7+1),"")</f>
        <v>4</v>
      </c>
      <c r="C8" s="50" t="str">
        <f>VLOOKUP(B8,Calcs!A$33:AB$37,2,FALSE)</f>
        <v>D</v>
      </c>
      <c r="D8" s="50">
        <f>VLOOKUP($C8,Calcs!$B$33:$AB$37,COLUMN(),FALSE)</f>
        <v>0</v>
      </c>
      <c r="E8" s="50">
        <f>VLOOKUP($C8,Calcs!$B$33:$AB$37,COLUMN(),FALSE)</f>
        <v>0</v>
      </c>
      <c r="F8" s="50">
        <f>VLOOKUP($C8,Calcs!$B$33:$AB$37,COLUMN(),FALSE)</f>
        <v>0</v>
      </c>
      <c r="G8" s="50">
        <f>VLOOKUP($C8,Calcs!$B$33:$AB$37,COLUMN(),FALSE)</f>
        <v>0</v>
      </c>
      <c r="H8" s="50">
        <f>VLOOKUP($C8,Calcs!$B$33:$AB$37,COLUMN(),FALSE)</f>
        <v>0</v>
      </c>
      <c r="I8" s="50">
        <f>VLOOKUP($C8,Calcs!$B$33:$AB$37,COLUMN(),FALSE)</f>
        <v>0</v>
      </c>
      <c r="J8" s="50">
        <f>VLOOKUP($C8,Calcs!$B$33:$AB$37,COLUMN(),FALSE)</f>
        <v>0</v>
      </c>
      <c r="K8" s="50">
        <f>VLOOKUP($C8,Calcs!$B$33:$AB$37,COLUMN(),FALSE)</f>
        <v>0</v>
      </c>
      <c r="L8" s="25">
        <f>VLOOKUP($C8,Calcs!$B$33:$AB$37,COLUMN(),FALSE)</f>
        <v>0</v>
      </c>
      <c r="M8" s="25">
        <f>VLOOKUP($C8,Calcs!$B$33:$AB$37,COLUMN(),FALSE)</f>
        <v>0</v>
      </c>
      <c r="N8" s="25">
        <f>VLOOKUP($C8,Calcs!$B$33:$AB$37,COLUMN(),FALSE)</f>
        <v>0</v>
      </c>
      <c r="O8" s="25">
        <f>VLOOKUP($C8,Calcs!$B$33:$AB$37,COLUMN(),FALSE)</f>
        <v>0</v>
      </c>
      <c r="P8" s="25">
        <f>VLOOKUP($C8,Calcs!$B$33:$AB$37,COLUMN(),FALSE)</f>
        <v>0</v>
      </c>
      <c r="Q8" s="25">
        <f>VLOOKUP($C8,Calcs!$B$33:$AB$37,COLUMN(),FALSE)</f>
        <v>0</v>
      </c>
      <c r="R8" s="25">
        <f>VLOOKUP($C8,Calcs!$B$33:$AB$37,COLUMN(),FALSE)</f>
        <v>0</v>
      </c>
      <c r="S8" s="25">
        <f>VLOOKUP($C8,Calcs!$B$33:$AB$37,COLUMN(),FALSE)</f>
        <v>0</v>
      </c>
      <c r="T8" s="25">
        <f>VLOOKUP($C8,Calcs!$B$33:$AB$37,COLUMN(),FALSE)</f>
        <v>0</v>
      </c>
      <c r="U8" s="25">
        <f>VLOOKUP($C8,Calcs!$B$33:$AB$37,COLUMN(),FALSE)</f>
        <v>0</v>
      </c>
      <c r="V8" s="25">
        <f>VLOOKUP($C8,Calcs!$B$33:$AB$37,COLUMN(),FALSE)</f>
        <v>0</v>
      </c>
      <c r="W8" s="25">
        <f>VLOOKUP($C8,Calcs!$B$33:$AB$37,COLUMN(),FALSE)</f>
        <v>0</v>
      </c>
      <c r="X8" s="25">
        <f>VLOOKUP($C8,Calcs!$B$33:$AB$37,COLUMN(),FALSE)</f>
        <v>0</v>
      </c>
      <c r="Y8" s="25">
        <f>VLOOKUP($C8,Calcs!$B$33:$AB$37,COLUMN(),FALSE)</f>
        <v>0</v>
      </c>
      <c r="Z8" s="25">
        <f>VLOOKUP($C8,Calcs!$B$33:$AB$37,COLUMN(),FALSE)</f>
        <v>0</v>
      </c>
      <c r="AA8" s="25">
        <f>VLOOKUP($C8,Calcs!$B$33:$AB$37,COLUMN(),FALSE)</f>
        <v>0</v>
      </c>
    </row>
    <row r="9" spans="2:27" s="51" customFormat="1" ht="12.75" customHeight="1">
      <c r="B9" s="24"/>
      <c r="C9" s="52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ht="12.75" customHeight="1"/>
    <row r="11" ht="12.75" customHeight="1"/>
    <row r="12" ht="12.75" customHeight="1">
      <c r="B12" s="53" t="s">
        <v>43</v>
      </c>
    </row>
    <row r="13" ht="12.75" customHeight="1" thickBot="1"/>
    <row r="14" spans="2:27" ht="11.25" thickBot="1">
      <c r="B14" s="87" t="s">
        <v>35</v>
      </c>
      <c r="C14" s="89" t="s">
        <v>23</v>
      </c>
      <c r="D14" s="89" t="s">
        <v>25</v>
      </c>
      <c r="E14" s="89" t="s">
        <v>26</v>
      </c>
      <c r="F14" s="89" t="s">
        <v>11</v>
      </c>
      <c r="G14" s="89" t="s">
        <v>19</v>
      </c>
      <c r="H14" s="89" t="s">
        <v>13</v>
      </c>
      <c r="I14" s="89" t="s">
        <v>8</v>
      </c>
      <c r="J14" s="89" t="s">
        <v>27</v>
      </c>
      <c r="K14" s="89" t="s">
        <v>36</v>
      </c>
      <c r="L14" s="91" t="s">
        <v>37</v>
      </c>
      <c r="M14" s="92"/>
      <c r="N14" s="92"/>
      <c r="O14" s="92"/>
      <c r="P14" s="92"/>
      <c r="Q14" s="92"/>
      <c r="R14" s="92"/>
      <c r="S14" s="93"/>
      <c r="T14" s="91" t="s">
        <v>38</v>
      </c>
      <c r="U14" s="92"/>
      <c r="V14" s="92"/>
      <c r="W14" s="92"/>
      <c r="X14" s="92"/>
      <c r="Y14" s="92"/>
      <c r="Z14" s="92"/>
      <c r="AA14" s="93"/>
    </row>
    <row r="15" spans="2:27" ht="11.25" thickBot="1">
      <c r="B15" s="88"/>
      <c r="C15" s="90"/>
      <c r="D15" s="90"/>
      <c r="E15" s="90"/>
      <c r="F15" s="90"/>
      <c r="G15" s="90"/>
      <c r="H15" s="90"/>
      <c r="I15" s="90"/>
      <c r="J15" s="90"/>
      <c r="K15" s="90"/>
      <c r="L15" s="48" t="s">
        <v>25</v>
      </c>
      <c r="M15" s="48" t="s">
        <v>26</v>
      </c>
      <c r="N15" s="48" t="s">
        <v>11</v>
      </c>
      <c r="O15" s="48" t="s">
        <v>19</v>
      </c>
      <c r="P15" s="48" t="s">
        <v>13</v>
      </c>
      <c r="Q15" s="48" t="s">
        <v>8</v>
      </c>
      <c r="R15" s="48" t="s">
        <v>27</v>
      </c>
      <c r="S15" s="48" t="s">
        <v>36</v>
      </c>
      <c r="T15" s="48" t="s">
        <v>25</v>
      </c>
      <c r="U15" s="48" t="s">
        <v>26</v>
      </c>
      <c r="V15" s="48" t="s">
        <v>11</v>
      </c>
      <c r="W15" s="48" t="s">
        <v>19</v>
      </c>
      <c r="X15" s="48" t="s">
        <v>13</v>
      </c>
      <c r="Y15" s="48" t="s">
        <v>8</v>
      </c>
      <c r="Z15" s="48" t="s">
        <v>27</v>
      </c>
      <c r="AA15" s="48" t="s">
        <v>36</v>
      </c>
    </row>
    <row r="16" spans="2:27" ht="12" customHeight="1">
      <c r="B16" s="49">
        <v>1</v>
      </c>
      <c r="C16" s="50" t="str">
        <f>VLOOKUP(B16,Calcs!$A$40:$AB$43,2,FALSE)</f>
        <v>E</v>
      </c>
      <c r="D16" s="50">
        <f>VLOOKUP($C16,Calcs!$B$40:$AB$43,COLUMN(),FALSE)</f>
        <v>0</v>
      </c>
      <c r="E16" s="50">
        <f>VLOOKUP($C16,Calcs!$B$40:$AB$43,COLUMN(),FALSE)</f>
        <v>0</v>
      </c>
      <c r="F16" s="50">
        <f>VLOOKUP($C16,Calcs!$B$40:$AB$43,COLUMN(),FALSE)</f>
        <v>0</v>
      </c>
      <c r="G16" s="50">
        <f>VLOOKUP($C16,Calcs!$B$40:$AB$43,COLUMN(),FALSE)</f>
        <v>0</v>
      </c>
      <c r="H16" s="50">
        <f>VLOOKUP($C16,Calcs!$B$40:$AB$43,COLUMN(),FALSE)</f>
        <v>0</v>
      </c>
      <c r="I16" s="50">
        <f>VLOOKUP($C16,Calcs!$B$40:$AB$43,COLUMN(),FALSE)</f>
        <v>0</v>
      </c>
      <c r="J16" s="50">
        <f>VLOOKUP($C16,Calcs!$B$40:$AB$43,COLUMN(),FALSE)</f>
        <v>0</v>
      </c>
      <c r="K16" s="50">
        <f>VLOOKUP($C16,Calcs!$B$40:$AB$43,COLUMN(),FALSE)</f>
        <v>0</v>
      </c>
      <c r="L16" s="25">
        <f>VLOOKUP($C16,Calcs!$B$40:$AB$43,COLUMN(),FALSE)</f>
        <v>0</v>
      </c>
      <c r="M16" s="25">
        <f>VLOOKUP($C16,Calcs!$B$40:$AB$43,COLUMN(),FALSE)</f>
        <v>0</v>
      </c>
      <c r="N16" s="25">
        <f>VLOOKUP($C16,Calcs!$B$40:$AB$43,COLUMN(),FALSE)</f>
        <v>0</v>
      </c>
      <c r="O16" s="25">
        <f>VLOOKUP($C16,Calcs!$B$40:$AB$43,COLUMN(),FALSE)</f>
        <v>0</v>
      </c>
      <c r="P16" s="25">
        <f>VLOOKUP($C16,Calcs!$B$40:$AB$43,COLUMN(),FALSE)</f>
        <v>0</v>
      </c>
      <c r="Q16" s="25">
        <f>VLOOKUP($C16,Calcs!$B$40:$AB$43,COLUMN(),FALSE)</f>
        <v>0</v>
      </c>
      <c r="R16" s="25">
        <f>VLOOKUP($C16,Calcs!$B$40:$AB$43,COLUMN(),FALSE)</f>
        <v>0</v>
      </c>
      <c r="S16" s="25">
        <f>VLOOKUP($C16,Calcs!$B$40:$AB$43,COLUMN(),FALSE)</f>
        <v>0</v>
      </c>
      <c r="T16" s="25">
        <f>VLOOKUP($C16,Calcs!$B$40:$AB$43,COLUMN(),FALSE)</f>
        <v>0</v>
      </c>
      <c r="U16" s="25">
        <f>VLOOKUP($C16,Calcs!$B$40:$AB$43,COLUMN(),FALSE)</f>
        <v>0</v>
      </c>
      <c r="V16" s="25">
        <f>VLOOKUP($C16,Calcs!$B$40:$AB$43,COLUMN(),FALSE)</f>
        <v>0</v>
      </c>
      <c r="W16" s="25">
        <f>VLOOKUP($C16,Calcs!$B$40:$AB$43,COLUMN(),FALSE)</f>
        <v>0</v>
      </c>
      <c r="X16" s="25">
        <f>VLOOKUP($C16,Calcs!$B$40:$AB$43,COLUMN(),FALSE)</f>
        <v>0</v>
      </c>
      <c r="Y16" s="25">
        <f>VLOOKUP($C16,Calcs!$B$40:$AB$43,COLUMN(),FALSE)</f>
        <v>0</v>
      </c>
      <c r="Z16" s="25">
        <f>VLOOKUP($C16,Calcs!$B$40:$AB$43,COLUMN(),FALSE)</f>
        <v>0</v>
      </c>
      <c r="AA16" s="25">
        <f>VLOOKUP($C16,Calcs!$B$40:$AB$43,COLUMN(),FALSE)</f>
        <v>0</v>
      </c>
    </row>
    <row r="17" spans="2:27" ht="12" customHeight="1">
      <c r="B17" s="49">
        <f>IF(B16&lt;&gt;"",IF(B16='[1]Teams'!$B$2,"",B16+1),"")</f>
        <v>2</v>
      </c>
      <c r="C17" s="50" t="str">
        <f>VLOOKUP(B17,Calcs!$A$40:$AB$43,2,FALSE)</f>
        <v>F</v>
      </c>
      <c r="D17" s="50">
        <f>VLOOKUP($C17,Calcs!$B$40:$AB$43,COLUMN(),FALSE)</f>
        <v>0</v>
      </c>
      <c r="E17" s="50">
        <f>VLOOKUP($C17,Calcs!$B$40:$AB$43,COLUMN(),FALSE)</f>
        <v>0</v>
      </c>
      <c r="F17" s="50">
        <f>VLOOKUP($C17,Calcs!$B$40:$AB$43,COLUMN(),FALSE)</f>
        <v>0</v>
      </c>
      <c r="G17" s="50">
        <f>VLOOKUP($C17,Calcs!$B$40:$AB$43,COLUMN(),FALSE)</f>
        <v>0</v>
      </c>
      <c r="H17" s="50">
        <f>VLOOKUP($C17,Calcs!$B$40:$AB$43,COLUMN(),FALSE)</f>
        <v>0</v>
      </c>
      <c r="I17" s="50">
        <f>VLOOKUP($C17,Calcs!$B$40:$AB$43,COLUMN(),FALSE)</f>
        <v>0</v>
      </c>
      <c r="J17" s="50">
        <f>VLOOKUP($C17,Calcs!$B$40:$AB$43,COLUMN(),FALSE)</f>
        <v>0</v>
      </c>
      <c r="K17" s="50">
        <f>VLOOKUP($C17,Calcs!$B$40:$AB$43,COLUMN(),FALSE)</f>
        <v>0</v>
      </c>
      <c r="L17" s="25">
        <f>VLOOKUP($C17,Calcs!$B$40:$AB$43,COLUMN(),FALSE)</f>
        <v>0</v>
      </c>
      <c r="M17" s="25">
        <f>VLOOKUP($C17,Calcs!$B$40:$AB$43,COLUMN(),FALSE)</f>
        <v>0</v>
      </c>
      <c r="N17" s="25">
        <f>VLOOKUP($C17,Calcs!$B$40:$AB$43,COLUMN(),FALSE)</f>
        <v>0</v>
      </c>
      <c r="O17" s="25">
        <f>VLOOKUP($C17,Calcs!$B$40:$AB$43,COLUMN(),FALSE)</f>
        <v>0</v>
      </c>
      <c r="P17" s="25">
        <f>VLOOKUP($C17,Calcs!$B$40:$AB$43,COLUMN(),FALSE)</f>
        <v>0</v>
      </c>
      <c r="Q17" s="25">
        <f>VLOOKUP($C17,Calcs!$B$40:$AB$43,COLUMN(),FALSE)</f>
        <v>0</v>
      </c>
      <c r="R17" s="25">
        <f>VLOOKUP($C17,Calcs!$B$40:$AB$43,COLUMN(),FALSE)</f>
        <v>0</v>
      </c>
      <c r="S17" s="25">
        <f>VLOOKUP($C17,Calcs!$B$40:$AB$43,COLUMN(),FALSE)</f>
        <v>0</v>
      </c>
      <c r="T17" s="25">
        <f>VLOOKUP($C17,Calcs!$B$40:$AB$43,COLUMN(),FALSE)</f>
        <v>0</v>
      </c>
      <c r="U17" s="25">
        <f>VLOOKUP($C17,Calcs!$B$40:$AB$43,COLUMN(),FALSE)</f>
        <v>0</v>
      </c>
      <c r="V17" s="25">
        <f>VLOOKUP($C17,Calcs!$B$40:$AB$43,COLUMN(),FALSE)</f>
        <v>0</v>
      </c>
      <c r="W17" s="25">
        <f>VLOOKUP($C17,Calcs!$B$40:$AB$43,COLUMN(),FALSE)</f>
        <v>0</v>
      </c>
      <c r="X17" s="25">
        <f>VLOOKUP($C17,Calcs!$B$40:$AB$43,COLUMN(),FALSE)</f>
        <v>0</v>
      </c>
      <c r="Y17" s="25">
        <f>VLOOKUP($C17,Calcs!$B$40:$AB$43,COLUMN(),FALSE)</f>
        <v>0</v>
      </c>
      <c r="Z17" s="25">
        <f>VLOOKUP($C17,Calcs!$B$40:$AB$43,COLUMN(),FALSE)</f>
        <v>0</v>
      </c>
      <c r="AA17" s="25">
        <f>VLOOKUP($C17,Calcs!$B$40:$AB$43,COLUMN(),FALSE)</f>
        <v>0</v>
      </c>
    </row>
    <row r="18" spans="2:27" ht="12" customHeight="1">
      <c r="B18" s="49">
        <f>IF(B17&lt;&gt;"",IF(B17='[1]Teams'!$B$2,"",B17+1),"")</f>
        <v>3</v>
      </c>
      <c r="C18" s="50" t="str">
        <f>VLOOKUP(B18,Calcs!$A$40:$AB$43,2,FALSE)</f>
        <v>G</v>
      </c>
      <c r="D18" s="50">
        <f>VLOOKUP($C18,Calcs!$B$40:$AB$43,COLUMN(),FALSE)</f>
        <v>0</v>
      </c>
      <c r="E18" s="50">
        <f>VLOOKUP($C18,Calcs!$B$40:$AB$43,COLUMN(),FALSE)</f>
        <v>0</v>
      </c>
      <c r="F18" s="50">
        <f>VLOOKUP($C18,Calcs!$B$40:$AB$43,COLUMN(),FALSE)</f>
        <v>0</v>
      </c>
      <c r="G18" s="50">
        <f>VLOOKUP($C18,Calcs!$B$40:$AB$43,COLUMN(),FALSE)</f>
        <v>0</v>
      </c>
      <c r="H18" s="50">
        <f>VLOOKUP($C18,Calcs!$B$40:$AB$43,COLUMN(),FALSE)</f>
        <v>0</v>
      </c>
      <c r="I18" s="50">
        <f>VLOOKUP($C18,Calcs!$B$40:$AB$43,COLUMN(),FALSE)</f>
        <v>0</v>
      </c>
      <c r="J18" s="50">
        <f>VLOOKUP($C18,Calcs!$B$40:$AB$43,COLUMN(),FALSE)</f>
        <v>0</v>
      </c>
      <c r="K18" s="50">
        <f>VLOOKUP($C18,Calcs!$B$40:$AB$43,COLUMN(),FALSE)</f>
        <v>0</v>
      </c>
      <c r="L18" s="25">
        <f>VLOOKUP($C18,Calcs!$B$40:$AB$43,COLUMN(),FALSE)</f>
        <v>0</v>
      </c>
      <c r="M18" s="25">
        <f>VLOOKUP($C18,Calcs!$B$40:$AB$43,COLUMN(),FALSE)</f>
        <v>0</v>
      </c>
      <c r="N18" s="25">
        <f>VLOOKUP($C18,Calcs!$B$40:$AB$43,COLUMN(),FALSE)</f>
        <v>0</v>
      </c>
      <c r="O18" s="25">
        <f>VLOOKUP($C18,Calcs!$B$40:$AB$43,COLUMN(),FALSE)</f>
        <v>0</v>
      </c>
      <c r="P18" s="25">
        <f>VLOOKUP($C18,Calcs!$B$40:$AB$43,COLUMN(),FALSE)</f>
        <v>0</v>
      </c>
      <c r="Q18" s="25">
        <f>VLOOKUP($C18,Calcs!$B$40:$AB$43,COLUMN(),FALSE)</f>
        <v>0</v>
      </c>
      <c r="R18" s="25">
        <f>VLOOKUP($C18,Calcs!$B$40:$AB$43,COLUMN(),FALSE)</f>
        <v>0</v>
      </c>
      <c r="S18" s="25">
        <f>VLOOKUP($C18,Calcs!$B$40:$AB$43,COLUMN(),FALSE)</f>
        <v>0</v>
      </c>
      <c r="T18" s="25">
        <f>VLOOKUP($C18,Calcs!$B$40:$AB$43,COLUMN(),FALSE)</f>
        <v>0</v>
      </c>
      <c r="U18" s="25">
        <f>VLOOKUP($C18,Calcs!$B$40:$AB$43,COLUMN(),FALSE)</f>
        <v>0</v>
      </c>
      <c r="V18" s="25">
        <f>VLOOKUP($C18,Calcs!$B$40:$AB$43,COLUMN(),FALSE)</f>
        <v>0</v>
      </c>
      <c r="W18" s="25">
        <f>VLOOKUP($C18,Calcs!$B$40:$AB$43,COLUMN(),FALSE)</f>
        <v>0</v>
      </c>
      <c r="X18" s="25">
        <f>VLOOKUP($C18,Calcs!$B$40:$AB$43,COLUMN(),FALSE)</f>
        <v>0</v>
      </c>
      <c r="Y18" s="25">
        <f>VLOOKUP($C18,Calcs!$B$40:$AB$43,COLUMN(),FALSE)</f>
        <v>0</v>
      </c>
      <c r="Z18" s="25">
        <f>VLOOKUP($C18,Calcs!$B$40:$AB$43,COLUMN(),FALSE)</f>
        <v>0</v>
      </c>
      <c r="AA18" s="25">
        <f>VLOOKUP($C18,Calcs!$B$40:$AB$43,COLUMN(),FALSE)</f>
        <v>0</v>
      </c>
    </row>
    <row r="24" spans="2:13" ht="12.75" customHeight="1">
      <c r="B24" s="69"/>
      <c r="C24" s="3" t="s">
        <v>46</v>
      </c>
      <c r="D24" s="86">
        <f>IF(D5&lt;3,"",C5)</f>
      </c>
      <c r="E24" s="86"/>
      <c r="F24" s="86"/>
      <c r="G24" s="86"/>
      <c r="H24" s="79"/>
      <c r="I24" s="80"/>
      <c r="J24" s="86">
        <f>IF(D17&lt;2,"",C17)</f>
      </c>
      <c r="K24" s="86"/>
      <c r="L24" s="86"/>
      <c r="M24" s="86"/>
    </row>
    <row r="25" spans="2:13" ht="12.75" customHeight="1">
      <c r="B25" s="69"/>
      <c r="C25" s="3"/>
      <c r="D25" s="73"/>
      <c r="E25" s="73"/>
      <c r="F25" s="73"/>
      <c r="G25" s="73"/>
      <c r="H25" s="24"/>
      <c r="I25" s="22"/>
      <c r="J25" s="73"/>
      <c r="K25" s="73"/>
      <c r="L25" s="73"/>
      <c r="M25" s="73"/>
    </row>
    <row r="26" spans="2:13" ht="12.75" customHeight="1">
      <c r="B26" s="69"/>
      <c r="C26" s="3" t="s">
        <v>47</v>
      </c>
      <c r="D26" s="86">
        <f>IF(D16&lt;2,"",C16)</f>
      </c>
      <c r="E26" s="86"/>
      <c r="F26" s="86"/>
      <c r="G26" s="86"/>
      <c r="H26" s="79"/>
      <c r="I26" s="80"/>
      <c r="J26" s="86">
        <f>IF(D6&lt;3,"",C6)</f>
      </c>
      <c r="K26" s="86"/>
      <c r="L26" s="86"/>
      <c r="M26" s="86"/>
    </row>
    <row r="27" spans="2:13" ht="12.75" customHeight="1">
      <c r="B27" s="69"/>
      <c r="C27" s="3"/>
      <c r="D27" s="3"/>
      <c r="E27" s="3"/>
      <c r="F27" s="3"/>
      <c r="G27" s="3"/>
      <c r="H27" s="24"/>
      <c r="I27" s="22"/>
      <c r="J27" s="3"/>
      <c r="K27" s="3"/>
      <c r="L27" s="3"/>
      <c r="M27" s="3"/>
    </row>
    <row r="28" spans="2:13" ht="12.75" customHeight="1">
      <c r="B28" s="69"/>
      <c r="C28" s="3" t="s">
        <v>60</v>
      </c>
      <c r="D28" s="86">
        <f>IF(D8&lt;3,"",C8)</f>
      </c>
      <c r="E28" s="86"/>
      <c r="F28" s="86"/>
      <c r="G28" s="86"/>
      <c r="H28" s="79"/>
      <c r="I28" s="80"/>
      <c r="J28" s="86">
        <f>IF(D18&lt;2,"",C18)</f>
      </c>
      <c r="K28" s="86"/>
      <c r="L28" s="86"/>
      <c r="M28" s="86"/>
    </row>
    <row r="29" spans="2:13" ht="12.75" customHeight="1">
      <c r="B29" s="3"/>
      <c r="C29" s="3"/>
      <c r="D29" s="74"/>
      <c r="E29" s="74"/>
      <c r="F29" s="74"/>
      <c r="G29" s="74"/>
      <c r="H29" s="24"/>
      <c r="I29" s="22"/>
      <c r="J29" s="74"/>
      <c r="K29" s="74"/>
      <c r="L29" s="74"/>
      <c r="M29" s="74"/>
    </row>
    <row r="30" spans="2:13" ht="12.75" customHeight="1">
      <c r="B30" s="3"/>
      <c r="C30" s="3" t="s">
        <v>48</v>
      </c>
      <c r="D30" s="86">
        <f>IF(I24="","",IF(H24&lt;I24,D24,J24))</f>
      </c>
      <c r="E30" s="86"/>
      <c r="F30" s="86"/>
      <c r="G30" s="86"/>
      <c r="H30" s="79"/>
      <c r="I30" s="80"/>
      <c r="J30" s="86">
        <f>IF(I26="","",IF(H26&lt;I26,D26,J26))</f>
      </c>
      <c r="K30" s="86"/>
      <c r="L30" s="86"/>
      <c r="M30" s="86"/>
    </row>
    <row r="31" spans="2:10" ht="12.75" customHeight="1">
      <c r="B31" s="3"/>
      <c r="C31" s="3"/>
      <c r="D31" s="70"/>
      <c r="E31" s="70"/>
      <c r="F31" s="70"/>
      <c r="G31" s="45"/>
      <c r="H31" s="23"/>
      <c r="I31" s="23"/>
      <c r="J31" s="70"/>
    </row>
    <row r="32" spans="2:13" ht="12.75" customHeight="1">
      <c r="B32" s="69"/>
      <c r="C32" s="3" t="s">
        <v>49</v>
      </c>
      <c r="D32" s="86">
        <f>IF(I24="","",IF(H24&gt;I24,D24,J24))</f>
      </c>
      <c r="E32" s="86"/>
      <c r="F32" s="86"/>
      <c r="G32" s="86"/>
      <c r="H32" s="80"/>
      <c r="I32" s="80"/>
      <c r="J32" s="86">
        <f>IF(I26="","",IF(H26&gt;I26,D26,J26))</f>
      </c>
      <c r="K32" s="86"/>
      <c r="L32" s="86"/>
      <c r="M32" s="86"/>
    </row>
    <row r="33" spans="2:7" ht="12.75" customHeight="1">
      <c r="B33" s="3"/>
      <c r="C33" s="3"/>
      <c r="D33" s="3"/>
      <c r="E33" s="3"/>
      <c r="F33" s="3"/>
      <c r="G33" s="3"/>
    </row>
    <row r="36" ht="10.5">
      <c r="C36" s="72" t="s">
        <v>51</v>
      </c>
    </row>
    <row r="37" ht="10.5">
      <c r="C37" s="72"/>
    </row>
    <row r="38" spans="3:8" ht="15">
      <c r="C38" s="59" t="s">
        <v>52</v>
      </c>
      <c r="D38" s="95">
        <f>IF(I32="","",IF(H32&gt;I32,D32,J32))</f>
      </c>
      <c r="E38" s="95"/>
      <c r="F38" s="95"/>
      <c r="G38" s="95"/>
      <c r="H38" s="95"/>
    </row>
    <row r="39" spans="3:8" s="71" customFormat="1" ht="12.75">
      <c r="C39" s="58" t="s">
        <v>53</v>
      </c>
      <c r="D39" s="96">
        <f>IF(I32="","",IF(I32&gt;H32,D32,J32))</f>
      </c>
      <c r="E39" s="96"/>
      <c r="F39" s="96"/>
      <c r="G39" s="96"/>
      <c r="H39" s="96"/>
    </row>
    <row r="40" spans="3:8" s="71" customFormat="1" ht="12.75">
      <c r="C40" s="58" t="s">
        <v>56</v>
      </c>
      <c r="D40" s="96">
        <f>IF(I30="","",(IF(H30&gt;I30,D30,J30)))</f>
      </c>
      <c r="E40" s="96"/>
      <c r="F40" s="96"/>
      <c r="G40" s="96"/>
      <c r="H40" s="96"/>
    </row>
    <row r="41" spans="3:8" s="71" customFormat="1" ht="12.75">
      <c r="C41" s="58" t="s">
        <v>55</v>
      </c>
      <c r="D41" s="96">
        <f>IF(I30="","",(IF(H30&lt;I30,D30,J30)))</f>
      </c>
      <c r="E41" s="96"/>
      <c r="F41" s="96"/>
      <c r="G41" s="96"/>
      <c r="H41" s="96"/>
    </row>
    <row r="42" spans="3:8" s="71" customFormat="1" ht="12.75">
      <c r="C42" s="58" t="s">
        <v>54</v>
      </c>
      <c r="D42" s="96">
        <f>IF(D7&lt;3,"",C7)</f>
      </c>
      <c r="E42" s="96"/>
      <c r="F42" s="96"/>
      <c r="G42" s="96"/>
      <c r="H42" s="96"/>
    </row>
    <row r="43" spans="3:8" ht="12.75">
      <c r="C43" s="58" t="s">
        <v>58</v>
      </c>
      <c r="D43" s="96">
        <f>IF(I28="","",IF(H28&gt;I28,D28,J28))</f>
      </c>
      <c r="E43" s="96"/>
      <c r="F43" s="96"/>
      <c r="G43" s="96"/>
      <c r="H43" s="96"/>
    </row>
    <row r="44" spans="3:8" ht="12.75">
      <c r="C44" s="58" t="s">
        <v>77</v>
      </c>
      <c r="D44" s="96">
        <f>IF(I28="","",IF(H28&lt;I28,D28,J28))</f>
      </c>
      <c r="E44" s="96"/>
      <c r="F44" s="96"/>
      <c r="G44" s="96"/>
      <c r="H44" s="96"/>
    </row>
    <row r="46" ht="12">
      <c r="U46" s="75" t="s">
        <v>70</v>
      </c>
    </row>
  </sheetData>
  <sheetProtection sheet="1" objects="1" scenarios="1"/>
  <mergeCells count="41"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S3"/>
    <mergeCell ref="T3:AA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S14"/>
    <mergeCell ref="T14:AA14"/>
    <mergeCell ref="J32:M32"/>
    <mergeCell ref="D38:H38"/>
    <mergeCell ref="D39:H39"/>
    <mergeCell ref="D24:G24"/>
    <mergeCell ref="J24:M24"/>
    <mergeCell ref="D28:G28"/>
    <mergeCell ref="J28:M28"/>
    <mergeCell ref="D44:H44"/>
    <mergeCell ref="D26:G26"/>
    <mergeCell ref="J26:M26"/>
    <mergeCell ref="D30:G30"/>
    <mergeCell ref="J30:M30"/>
    <mergeCell ref="D40:H40"/>
    <mergeCell ref="D41:H41"/>
    <mergeCell ref="D42:H42"/>
    <mergeCell ref="D43:H43"/>
    <mergeCell ref="D32:G32"/>
  </mergeCells>
  <conditionalFormatting sqref="B6:B9 C5:AA9 B17:B18 C16:AA18">
    <cfRule type="expression" priority="1" dxfId="3" stopIfTrue="1">
      <formula>$B5&lt;&gt;""</formula>
    </cfRule>
  </conditionalFormatting>
  <conditionalFormatting sqref="H32:I32 H24:I24 H26:I26 H28:I28 H30:I30">
    <cfRule type="expression" priority="2" dxfId="4" stopIfTrue="1">
      <formula>ISBLANK(H24)</formula>
    </cfRule>
  </conditionalFormatting>
  <conditionalFormatting sqref="D27:G27">
    <cfRule type="expression" priority="3" dxfId="5" stopIfTrue="1">
      <formula>$D$9&lt;4</formula>
    </cfRule>
    <cfRule type="expression" priority="4" dxfId="2" stopIfTrue="1">
      <formula>#REF!&gt;#REF!</formula>
    </cfRule>
  </conditionalFormatting>
  <conditionalFormatting sqref="J27:M27">
    <cfRule type="expression" priority="5" dxfId="5" stopIfTrue="1">
      <formula>$D$9&lt;4</formula>
    </cfRule>
    <cfRule type="expression" priority="6" dxfId="2" stopIfTrue="1">
      <formula>#REF!&gt;#REF!</formula>
    </cfRule>
  </conditionalFormatting>
  <conditionalFormatting sqref="D25:G25">
    <cfRule type="expression" priority="7" dxfId="5" stopIfTrue="1">
      <formula>$D$9&lt;5</formula>
    </cfRule>
    <cfRule type="expression" priority="8" dxfId="2" stopIfTrue="1">
      <formula>$H$16&gt;$I$16</formula>
    </cfRule>
  </conditionalFormatting>
  <conditionalFormatting sqref="J25:M25">
    <cfRule type="expression" priority="9" dxfId="5" stopIfTrue="1">
      <formula>$D$9&lt;5</formula>
    </cfRule>
    <cfRule type="expression" priority="10" dxfId="2" stopIfTrue="1">
      <formula>$I$16&gt;$H$16</formula>
    </cfRule>
  </conditionalFormatting>
  <conditionalFormatting sqref="D41:H41">
    <cfRule type="expression" priority="11" dxfId="5" stopIfTrue="1">
      <formula>ISBLANK($I$18)</formula>
    </cfRule>
  </conditionalFormatting>
  <conditionalFormatting sqref="D42:H42">
    <cfRule type="expression" priority="12" dxfId="5" stopIfTrue="1">
      <formula>ISBLANK($H$16)</formula>
    </cfRule>
  </conditionalFormatting>
  <conditionalFormatting sqref="D43:H44">
    <cfRule type="expression" priority="13" dxfId="5" stopIfTrue="1">
      <formula>ISBLANK($I$16)</formula>
    </cfRule>
  </conditionalFormatting>
  <conditionalFormatting sqref="D40:H40">
    <cfRule type="expression" priority="14" dxfId="5" stopIfTrue="1">
      <formula>ISBLANK($H$18)</formula>
    </cfRule>
  </conditionalFormatting>
  <conditionalFormatting sqref="D24:G24">
    <cfRule type="expression" priority="15" dxfId="2" stopIfTrue="1">
      <formula>$H$24&gt;$I$24</formula>
    </cfRule>
  </conditionalFormatting>
  <conditionalFormatting sqref="J24:M24">
    <cfRule type="expression" priority="16" dxfId="2" stopIfTrue="1">
      <formula>$I$24&gt;$H$24</formula>
    </cfRule>
  </conditionalFormatting>
  <conditionalFormatting sqref="J26:M26">
    <cfRule type="expression" priority="17" dxfId="2" stopIfTrue="1">
      <formula>$I$26&gt;$H$26</formula>
    </cfRule>
  </conditionalFormatting>
  <conditionalFormatting sqref="D26:G26">
    <cfRule type="expression" priority="18" dxfId="2" stopIfTrue="1">
      <formula>$H$26&gt;$I$26</formula>
    </cfRule>
  </conditionalFormatting>
  <conditionalFormatting sqref="D28:G28">
    <cfRule type="expression" priority="19" dxfId="2" stopIfTrue="1">
      <formula>$H$28&gt;$I$28</formula>
    </cfRule>
  </conditionalFormatting>
  <conditionalFormatting sqref="J28:M28">
    <cfRule type="expression" priority="20" dxfId="2" stopIfTrue="1">
      <formula>$I$28&gt;$H$28</formula>
    </cfRule>
  </conditionalFormatting>
  <conditionalFormatting sqref="D32:G32">
    <cfRule type="expression" priority="21" dxfId="2" stopIfTrue="1">
      <formula>$H$32&gt;$I$32</formula>
    </cfRule>
  </conditionalFormatting>
  <conditionalFormatting sqref="J32:M32">
    <cfRule type="expression" priority="22" dxfId="2" stopIfTrue="1">
      <formula>$I$32&gt;$H$32</formula>
    </cfRule>
  </conditionalFormatting>
  <conditionalFormatting sqref="B5 B16">
    <cfRule type="expression" priority="23" dxfId="3" stopIfTrue="1">
      <formula>$B$5&lt;&gt;""</formula>
    </cfRule>
  </conditionalFormatting>
  <conditionalFormatting sqref="J30:M30">
    <cfRule type="expression" priority="24" dxfId="2" stopIfTrue="1">
      <formula>$I$30&gt;$H$30</formula>
    </cfRule>
  </conditionalFormatting>
  <conditionalFormatting sqref="D30:G30">
    <cfRule type="expression" priority="25" dxfId="2" stopIfTrue="1">
      <formula>$H$30&gt;$I$30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"/>
  <dimension ref="B1:Q3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4.7109375" style="3" customWidth="1"/>
    <col min="3" max="3" width="9.140625" style="3" customWidth="1"/>
    <col min="4" max="4" width="15.7109375" style="3" customWidth="1"/>
    <col min="5" max="6" width="4.7109375" style="3" customWidth="1"/>
    <col min="7" max="7" width="15.7109375" style="3" customWidth="1"/>
    <col min="8" max="8" width="4.7109375" style="3" customWidth="1"/>
    <col min="9" max="9" width="9.140625" style="3" customWidth="1"/>
    <col min="10" max="10" width="4.7109375" style="3" customWidth="1"/>
    <col min="11" max="11" width="9.140625" style="3" customWidth="1"/>
    <col min="12" max="12" width="15.7109375" style="3" customWidth="1"/>
    <col min="13" max="14" width="4.7109375" style="3" customWidth="1"/>
    <col min="15" max="15" width="15.7109375" style="3" customWidth="1"/>
    <col min="16" max="16" width="4.7109375" style="3" customWidth="1"/>
    <col min="17" max="16384" width="9.140625" style="3" customWidth="1"/>
  </cols>
  <sheetData>
    <row r="1" ht="12.75">
      <c r="C1" s="5" t="s">
        <v>5</v>
      </c>
    </row>
    <row r="2" ht="13.5" thickBot="1"/>
    <row r="3" spans="2:16" s="4" customFormat="1" ht="12.75">
      <c r="B3" s="15"/>
      <c r="C3" s="109" t="s">
        <v>20</v>
      </c>
      <c r="D3" s="109"/>
      <c r="E3" s="109"/>
      <c r="F3" s="109"/>
      <c r="G3" s="109"/>
      <c r="H3" s="7"/>
      <c r="I3" s="14"/>
      <c r="J3" s="15"/>
      <c r="K3" s="109" t="s">
        <v>21</v>
      </c>
      <c r="L3" s="109"/>
      <c r="M3" s="109"/>
      <c r="N3" s="109"/>
      <c r="O3" s="109"/>
      <c r="P3" s="7"/>
    </row>
    <row r="4" spans="2:16" ht="12.75">
      <c r="B4" s="8"/>
      <c r="C4" s="9"/>
      <c r="D4" s="9"/>
      <c r="E4" s="9"/>
      <c r="F4" s="9"/>
      <c r="G4" s="9"/>
      <c r="H4" s="10"/>
      <c r="I4" s="9"/>
      <c r="J4" s="8"/>
      <c r="K4" s="9"/>
      <c r="L4" s="9"/>
      <c r="M4" s="9"/>
      <c r="N4" s="9"/>
      <c r="O4" s="9"/>
      <c r="P4" s="10"/>
    </row>
    <row r="5" spans="2:16" ht="12.75">
      <c r="B5" s="8"/>
      <c r="C5" s="9" t="s">
        <v>3</v>
      </c>
      <c r="D5" s="9" t="s">
        <v>6</v>
      </c>
      <c r="E5" s="94" t="s">
        <v>0</v>
      </c>
      <c r="F5" s="94"/>
      <c r="G5" s="9" t="s">
        <v>7</v>
      </c>
      <c r="H5" s="10"/>
      <c r="I5" s="9"/>
      <c r="J5" s="8"/>
      <c r="K5" s="9" t="s">
        <v>3</v>
      </c>
      <c r="L5" s="9" t="s">
        <v>6</v>
      </c>
      <c r="M5" s="94" t="s">
        <v>0</v>
      </c>
      <c r="N5" s="94"/>
      <c r="O5" s="9" t="s">
        <v>7</v>
      </c>
      <c r="P5" s="10"/>
    </row>
    <row r="6" spans="2:16" ht="12.75">
      <c r="B6" s="8"/>
      <c r="C6" s="9">
        <v>1</v>
      </c>
      <c r="D6" s="9" t="str">
        <f>Setup!B9</f>
        <v>A</v>
      </c>
      <c r="E6" s="81"/>
      <c r="F6" s="81"/>
      <c r="G6" s="9" t="str">
        <f>Setup!B10</f>
        <v>B</v>
      </c>
      <c r="H6" s="10"/>
      <c r="I6" s="9"/>
      <c r="J6" s="8"/>
      <c r="K6" s="9">
        <v>1</v>
      </c>
      <c r="L6" s="9" t="str">
        <f>Setup!B13</f>
        <v>E</v>
      </c>
      <c r="M6" s="81"/>
      <c r="N6" s="81"/>
      <c r="O6" s="9" t="str">
        <f>Setup!B14</f>
        <v>F</v>
      </c>
      <c r="P6" s="10"/>
    </row>
    <row r="7" spans="2:16" ht="12.75">
      <c r="B7" s="8"/>
      <c r="C7" s="9">
        <v>1</v>
      </c>
      <c r="D7" s="9" t="str">
        <f>Setup!B11</f>
        <v>C</v>
      </c>
      <c r="E7" s="81"/>
      <c r="F7" s="81"/>
      <c r="G7" s="9" t="str">
        <f>Setup!B12</f>
        <v>D</v>
      </c>
      <c r="H7" s="10"/>
      <c r="I7" s="9"/>
      <c r="J7" s="8"/>
      <c r="K7" s="9">
        <v>1</v>
      </c>
      <c r="L7" s="9" t="str">
        <f>Setup!B15</f>
        <v>G</v>
      </c>
      <c r="M7" s="81"/>
      <c r="N7" s="81"/>
      <c r="O7" s="9" t="str">
        <f>Setup!B16</f>
        <v>H</v>
      </c>
      <c r="P7" s="10"/>
    </row>
    <row r="8" spans="2:16" ht="12.75">
      <c r="B8" s="8"/>
      <c r="C8" s="9">
        <v>2</v>
      </c>
      <c r="D8" s="9" t="str">
        <f>D6</f>
        <v>A</v>
      </c>
      <c r="E8" s="81"/>
      <c r="F8" s="81"/>
      <c r="G8" s="9" t="str">
        <f>D7</f>
        <v>C</v>
      </c>
      <c r="H8" s="10"/>
      <c r="I8" s="9"/>
      <c r="J8" s="8"/>
      <c r="K8" s="9">
        <v>2</v>
      </c>
      <c r="L8" s="9" t="str">
        <f>L6</f>
        <v>E</v>
      </c>
      <c r="M8" s="81"/>
      <c r="N8" s="81"/>
      <c r="O8" s="9" t="str">
        <f>L7</f>
        <v>G</v>
      </c>
      <c r="P8" s="10"/>
    </row>
    <row r="9" spans="2:16" ht="12.75">
      <c r="B9" s="8"/>
      <c r="C9" s="9">
        <v>2</v>
      </c>
      <c r="D9" s="9" t="str">
        <f>G6</f>
        <v>B</v>
      </c>
      <c r="E9" s="81"/>
      <c r="F9" s="81"/>
      <c r="G9" s="9" t="str">
        <f>G7</f>
        <v>D</v>
      </c>
      <c r="H9" s="10"/>
      <c r="I9" s="9"/>
      <c r="J9" s="8"/>
      <c r="K9" s="9">
        <v>2</v>
      </c>
      <c r="L9" s="9" t="str">
        <f>O6</f>
        <v>F</v>
      </c>
      <c r="M9" s="81"/>
      <c r="N9" s="81"/>
      <c r="O9" s="9" t="str">
        <f>O7</f>
        <v>H</v>
      </c>
      <c r="P9" s="10"/>
    </row>
    <row r="10" spans="2:16" ht="12.75">
      <c r="B10" s="8"/>
      <c r="C10" s="9">
        <v>3</v>
      </c>
      <c r="D10" s="9" t="str">
        <f>D6</f>
        <v>A</v>
      </c>
      <c r="E10" s="81"/>
      <c r="F10" s="81"/>
      <c r="G10" s="9" t="str">
        <f>G7</f>
        <v>D</v>
      </c>
      <c r="H10" s="10"/>
      <c r="I10" s="9"/>
      <c r="J10" s="8"/>
      <c r="K10" s="9">
        <v>3</v>
      </c>
      <c r="L10" s="9" t="str">
        <f>L6</f>
        <v>E</v>
      </c>
      <c r="M10" s="81"/>
      <c r="N10" s="81"/>
      <c r="O10" s="9" t="str">
        <f>O7</f>
        <v>H</v>
      </c>
      <c r="P10" s="10"/>
    </row>
    <row r="11" spans="2:16" ht="12.75">
      <c r="B11" s="8"/>
      <c r="C11" s="9">
        <v>3</v>
      </c>
      <c r="D11" s="9" t="str">
        <f>G6</f>
        <v>B</v>
      </c>
      <c r="E11" s="81"/>
      <c r="F11" s="81"/>
      <c r="G11" s="9" t="str">
        <f>D7</f>
        <v>C</v>
      </c>
      <c r="H11" s="10"/>
      <c r="I11" s="9"/>
      <c r="J11" s="8"/>
      <c r="K11" s="9">
        <v>3</v>
      </c>
      <c r="L11" s="9" t="str">
        <f>O6</f>
        <v>F</v>
      </c>
      <c r="M11" s="81"/>
      <c r="N11" s="81"/>
      <c r="O11" s="9" t="str">
        <f>L7</f>
        <v>G</v>
      </c>
      <c r="P11" s="10"/>
    </row>
    <row r="12" spans="2:16" ht="13.5" thickBot="1">
      <c r="B12" s="11"/>
      <c r="C12" s="12"/>
      <c r="D12" s="12"/>
      <c r="E12" s="12"/>
      <c r="F12" s="12"/>
      <c r="G12" s="12"/>
      <c r="H12" s="13"/>
      <c r="I12" s="9"/>
      <c r="J12" s="11"/>
      <c r="K12" s="12"/>
      <c r="L12" s="12"/>
      <c r="M12" s="12"/>
      <c r="N12" s="12"/>
      <c r="O12" s="12"/>
      <c r="P12" s="13"/>
    </row>
    <row r="38" ht="12.75">
      <c r="Q38" s="75" t="s">
        <v>70</v>
      </c>
    </row>
  </sheetData>
  <sheetProtection sheet="1" objects="1" scenarios="1"/>
  <mergeCells count="4">
    <mergeCell ref="C3:G3"/>
    <mergeCell ref="K3:O3"/>
    <mergeCell ref="E5:F5"/>
    <mergeCell ref="M5:N5"/>
  </mergeCells>
  <conditionalFormatting sqref="E6:F11 M6:N11">
    <cfRule type="expression" priority="1" dxfId="1" stopIfTrue="1">
      <formula>ISBLANK(E6)</formula>
    </cfRule>
  </conditionalFormatting>
  <conditionalFormatting sqref="D6:D11">
    <cfRule type="expression" priority="2" dxfId="2" stopIfTrue="1">
      <formula>$E6&gt;$F6</formula>
    </cfRule>
  </conditionalFormatting>
  <conditionalFormatting sqref="G6:G11">
    <cfRule type="expression" priority="3" dxfId="2" stopIfTrue="1">
      <formula>$F6&gt;$E6</formula>
    </cfRule>
  </conditionalFormatting>
  <conditionalFormatting sqref="L6:L11">
    <cfRule type="expression" priority="4" dxfId="2" stopIfTrue="1">
      <formula>$M6&gt;$N6</formula>
    </cfRule>
  </conditionalFormatting>
  <conditionalFormatting sqref="O6:O11">
    <cfRule type="expression" priority="5" dxfId="2" stopIfTrue="1">
      <formula>$N6&gt;$M6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E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3" customWidth="1"/>
    <col min="3" max="4" width="4.7109375" style="3" customWidth="1"/>
    <col min="5" max="16384" width="9.140625" style="3" customWidth="1"/>
  </cols>
  <sheetData>
    <row r="1" ht="12.75">
      <c r="A1" s="5" t="s">
        <v>5</v>
      </c>
    </row>
    <row r="3" spans="1:5" ht="12.75">
      <c r="A3" s="3" t="s">
        <v>3</v>
      </c>
      <c r="B3" s="3" t="s">
        <v>6</v>
      </c>
      <c r="C3" s="86" t="s">
        <v>0</v>
      </c>
      <c r="D3" s="86"/>
      <c r="E3" s="3" t="s">
        <v>7</v>
      </c>
    </row>
    <row r="4" spans="1:5" ht="12.75">
      <c r="A4" s="3">
        <v>1</v>
      </c>
      <c r="B4" s="3" t="str">
        <f>Setup!B9</f>
        <v>A</v>
      </c>
      <c r="C4" s="82"/>
      <c r="D4" s="82"/>
      <c r="E4" s="3" t="str">
        <f>Setup!B10</f>
        <v>B</v>
      </c>
    </row>
    <row r="5" spans="1:5" ht="12.75">
      <c r="A5" s="3">
        <v>1</v>
      </c>
      <c r="B5" s="3" t="str">
        <f>Setup!B11</f>
        <v>C</v>
      </c>
      <c r="C5" s="82"/>
      <c r="D5" s="82"/>
      <c r="E5" s="3" t="str">
        <f>Setup!B12</f>
        <v>D</v>
      </c>
    </row>
    <row r="6" spans="1:5" ht="12.75">
      <c r="A6" s="3">
        <v>2</v>
      </c>
      <c r="B6" s="3" t="str">
        <f>B4</f>
        <v>A</v>
      </c>
      <c r="C6" s="82"/>
      <c r="D6" s="82"/>
      <c r="E6" s="3" t="str">
        <f>B5</f>
        <v>C</v>
      </c>
    </row>
    <row r="7" spans="1:5" ht="12.75">
      <c r="A7" s="3">
        <v>2</v>
      </c>
      <c r="B7" s="3" t="str">
        <f>E4</f>
        <v>B</v>
      </c>
      <c r="C7" s="82"/>
      <c r="D7" s="82"/>
      <c r="E7" s="3" t="str">
        <f>E5</f>
        <v>D</v>
      </c>
    </row>
    <row r="8" spans="1:5" ht="12.75">
      <c r="A8" s="3">
        <v>3</v>
      </c>
      <c r="B8" s="3" t="str">
        <f>B4</f>
        <v>A</v>
      </c>
      <c r="C8" s="82"/>
      <c r="D8" s="82"/>
      <c r="E8" s="3" t="str">
        <f>E5</f>
        <v>D</v>
      </c>
    </row>
    <row r="9" spans="1:5" ht="12.75">
      <c r="A9" s="3">
        <v>3</v>
      </c>
      <c r="B9" s="3" t="str">
        <f>E4</f>
        <v>B</v>
      </c>
      <c r="C9" s="82"/>
      <c r="D9" s="82"/>
      <c r="E9" s="3" t="str">
        <f>B5</f>
        <v>C</v>
      </c>
    </row>
  </sheetData>
  <sheetProtection sheet="1" objects="1" scenarios="1"/>
  <mergeCells count="1">
    <mergeCell ref="C3:D3"/>
  </mergeCells>
  <conditionalFormatting sqref="C4:D9">
    <cfRule type="expression" priority="1" dxfId="1" stopIfTrue="1">
      <formula>ISBLANK(C4)</formula>
    </cfRule>
  </conditionalFormatting>
  <conditionalFormatting sqref="B4:B9">
    <cfRule type="expression" priority="2" dxfId="2" stopIfTrue="1">
      <formula>$C4&gt;$D4</formula>
    </cfRule>
  </conditionalFormatting>
  <conditionalFormatting sqref="E4:E9">
    <cfRule type="expression" priority="3" dxfId="2" stopIfTrue="1">
      <formula>$D4&gt;$C4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/>
  <dimension ref="B1:AA48"/>
  <sheetViews>
    <sheetView showGridLines="0" workbookViewId="0" topLeftCell="A1">
      <pane xSplit="18750" topLeftCell="T1" activePane="topLeft" state="split"/>
      <selection pane="topLeft" activeCell="B30" sqref="B30"/>
      <selection pane="topRight" activeCell="T1" sqref="T1"/>
    </sheetView>
  </sheetViews>
  <sheetFormatPr defaultColWidth="9.140625" defaultRowHeight="12.75"/>
  <cols>
    <col min="1" max="1" width="4.00390625" style="45" customWidth="1"/>
    <col min="2" max="2" width="6.8515625" style="45" customWidth="1"/>
    <col min="3" max="3" width="25.140625" style="45" bestFit="1" customWidth="1"/>
    <col min="4" max="6" width="4.7109375" style="45" customWidth="1"/>
    <col min="7" max="7" width="4.7109375" style="46" customWidth="1"/>
    <col min="8" max="33" width="4.7109375" style="45" customWidth="1"/>
    <col min="34" max="16384" width="9.140625" style="45" customWidth="1"/>
  </cols>
  <sheetData>
    <row r="1" ht="12.75" customHeight="1">
      <c r="B1" s="53" t="s">
        <v>42</v>
      </c>
    </row>
    <row r="2" ht="12.75" customHeight="1" thickBot="1"/>
    <row r="3" spans="2:27" s="47" customFormat="1" ht="12.75" customHeight="1" thickBot="1">
      <c r="B3" s="87" t="s">
        <v>35</v>
      </c>
      <c r="C3" s="89" t="s">
        <v>23</v>
      </c>
      <c r="D3" s="89" t="s">
        <v>25</v>
      </c>
      <c r="E3" s="89" t="s">
        <v>26</v>
      </c>
      <c r="F3" s="89" t="s">
        <v>11</v>
      </c>
      <c r="G3" s="89" t="s">
        <v>19</v>
      </c>
      <c r="H3" s="89" t="s">
        <v>13</v>
      </c>
      <c r="I3" s="89" t="s">
        <v>8</v>
      </c>
      <c r="J3" s="89" t="s">
        <v>27</v>
      </c>
      <c r="K3" s="89" t="s">
        <v>36</v>
      </c>
      <c r="L3" s="91" t="s">
        <v>37</v>
      </c>
      <c r="M3" s="92"/>
      <c r="N3" s="92"/>
      <c r="O3" s="92"/>
      <c r="P3" s="92"/>
      <c r="Q3" s="92"/>
      <c r="R3" s="92"/>
      <c r="S3" s="93"/>
      <c r="T3" s="91" t="s">
        <v>38</v>
      </c>
      <c r="U3" s="92"/>
      <c r="V3" s="92"/>
      <c r="W3" s="92"/>
      <c r="X3" s="92"/>
      <c r="Y3" s="92"/>
      <c r="Z3" s="92"/>
      <c r="AA3" s="93"/>
    </row>
    <row r="4" spans="2:27" s="23" customFormat="1" ht="12.75" customHeight="1" thickBot="1">
      <c r="B4" s="88"/>
      <c r="C4" s="90"/>
      <c r="D4" s="90"/>
      <c r="E4" s="90"/>
      <c r="F4" s="90"/>
      <c r="G4" s="90"/>
      <c r="H4" s="90"/>
      <c r="I4" s="90"/>
      <c r="J4" s="90"/>
      <c r="K4" s="90"/>
      <c r="L4" s="48" t="s">
        <v>25</v>
      </c>
      <c r="M4" s="48" t="s">
        <v>26</v>
      </c>
      <c r="N4" s="48" t="s">
        <v>11</v>
      </c>
      <c r="O4" s="48" t="s">
        <v>19</v>
      </c>
      <c r="P4" s="48" t="s">
        <v>13</v>
      </c>
      <c r="Q4" s="48" t="s">
        <v>8</v>
      </c>
      <c r="R4" s="48" t="s">
        <v>27</v>
      </c>
      <c r="S4" s="48" t="s">
        <v>36</v>
      </c>
      <c r="T4" s="48" t="s">
        <v>25</v>
      </c>
      <c r="U4" s="48" t="s">
        <v>26</v>
      </c>
      <c r="V4" s="48" t="s">
        <v>11</v>
      </c>
      <c r="W4" s="48" t="s">
        <v>19</v>
      </c>
      <c r="X4" s="48" t="s">
        <v>13</v>
      </c>
      <c r="Y4" s="48" t="s">
        <v>8</v>
      </c>
      <c r="Z4" s="48" t="s">
        <v>27</v>
      </c>
      <c r="AA4" s="48" t="s">
        <v>36</v>
      </c>
    </row>
    <row r="5" spans="2:27" ht="12" customHeight="1">
      <c r="B5" s="49">
        <v>1</v>
      </c>
      <c r="C5" s="50" t="str">
        <f>VLOOKUP(B5,Calcs!A$48:AB$52,2,FALSE)</f>
        <v>A</v>
      </c>
      <c r="D5" s="50">
        <f>VLOOKUP($C5,Calcs!$B$48:$AB$52,COLUMN(),FALSE)</f>
        <v>0</v>
      </c>
      <c r="E5" s="50">
        <f>VLOOKUP($C5,Calcs!$B$48:$AB$52,COLUMN(),FALSE)</f>
        <v>0</v>
      </c>
      <c r="F5" s="50">
        <f>VLOOKUP($C5,Calcs!$B$48:$AB$52,COLUMN(),FALSE)</f>
        <v>0</v>
      </c>
      <c r="G5" s="50">
        <f>VLOOKUP($C5,Calcs!$B$48:$AB$52,COLUMN(),FALSE)</f>
        <v>0</v>
      </c>
      <c r="H5" s="50">
        <f>VLOOKUP($C5,Calcs!$B$48:$AB$52,COLUMN(),FALSE)</f>
        <v>0</v>
      </c>
      <c r="I5" s="50">
        <f>VLOOKUP($C5,Calcs!$B$48:$AB$52,COLUMN(),FALSE)</f>
        <v>0</v>
      </c>
      <c r="J5" s="50">
        <f>VLOOKUP($C5,Calcs!$B$48:$AB$52,COLUMN(),FALSE)</f>
        <v>0</v>
      </c>
      <c r="K5" s="50">
        <f>VLOOKUP($C5,Calcs!$B$48:$AB$52,COLUMN(),FALSE)</f>
        <v>0</v>
      </c>
      <c r="L5" s="25">
        <f>VLOOKUP($C5,Calcs!$B$48:$AB$52,COLUMN(),FALSE)</f>
        <v>0</v>
      </c>
      <c r="M5" s="25">
        <f>VLOOKUP($C5,Calcs!$B$48:$AB$52,COLUMN(),FALSE)</f>
        <v>0</v>
      </c>
      <c r="N5" s="25">
        <f>VLOOKUP($C5,Calcs!$B$48:$AB$52,COLUMN(),FALSE)</f>
        <v>0</v>
      </c>
      <c r="O5" s="25">
        <f>VLOOKUP($C5,Calcs!$B$48:$AB$52,COLUMN(),FALSE)</f>
        <v>0</v>
      </c>
      <c r="P5" s="25">
        <f>VLOOKUP($C5,Calcs!$B$48:$AB$52,COLUMN(),FALSE)</f>
        <v>0</v>
      </c>
      <c r="Q5" s="25">
        <f>VLOOKUP($C5,Calcs!$B$48:$AB$52,COLUMN(),FALSE)</f>
        <v>0</v>
      </c>
      <c r="R5" s="25">
        <f>VLOOKUP($C5,Calcs!$B$48:$AB$52,COLUMN(),FALSE)</f>
        <v>0</v>
      </c>
      <c r="S5" s="25">
        <f>VLOOKUP($C5,Calcs!$B$48:$AB$52,COLUMN(),FALSE)</f>
        <v>0</v>
      </c>
      <c r="T5" s="25">
        <f>VLOOKUP($C5,Calcs!$B$48:$AB$52,COLUMN(),FALSE)</f>
        <v>0</v>
      </c>
      <c r="U5" s="25">
        <f>VLOOKUP($C5,Calcs!$B$48:$AB$52,COLUMN(),FALSE)</f>
        <v>0</v>
      </c>
      <c r="V5" s="25">
        <f>VLOOKUP($C5,Calcs!$B$48:$AB$52,COLUMN(),FALSE)</f>
        <v>0</v>
      </c>
      <c r="W5" s="25">
        <f>VLOOKUP($C5,Calcs!$B$48:$AB$52,COLUMN(),FALSE)</f>
        <v>0</v>
      </c>
      <c r="X5" s="25">
        <f>VLOOKUP($C5,Calcs!$B$48:$AB$52,COLUMN(),FALSE)</f>
        <v>0</v>
      </c>
      <c r="Y5" s="25">
        <f>VLOOKUP($C5,Calcs!$B$48:$AB$52,COLUMN(),FALSE)</f>
        <v>0</v>
      </c>
      <c r="Z5" s="25">
        <f>VLOOKUP($C5,Calcs!$B$48:$AB$52,COLUMN(),FALSE)</f>
        <v>0</v>
      </c>
      <c r="AA5" s="25">
        <f>VLOOKUP($C5,Calcs!$B$48:$AB$52,COLUMN(),FALSE)</f>
        <v>0</v>
      </c>
    </row>
    <row r="6" spans="2:27" ht="12" customHeight="1">
      <c r="B6" s="49">
        <f>IF(B5&lt;&gt;"",IF(B5='[1]Teams'!$B$2,"",B5+1),"")</f>
        <v>2</v>
      </c>
      <c r="C6" s="50" t="str">
        <f>VLOOKUP(B6,Calcs!A$48:AB$52,2,FALSE)</f>
        <v>B</v>
      </c>
      <c r="D6" s="50">
        <f>VLOOKUP($C6,Calcs!$B$48:$AB$52,COLUMN(),FALSE)</f>
        <v>0</v>
      </c>
      <c r="E6" s="50">
        <f>VLOOKUP($C6,Calcs!$B$48:$AB$52,COLUMN(),FALSE)</f>
        <v>0</v>
      </c>
      <c r="F6" s="50">
        <f>VLOOKUP($C6,Calcs!$B$48:$AB$52,COLUMN(),FALSE)</f>
        <v>0</v>
      </c>
      <c r="G6" s="50">
        <f>VLOOKUP($C6,Calcs!$B$48:$AB$52,COLUMN(),FALSE)</f>
        <v>0</v>
      </c>
      <c r="H6" s="50">
        <f>VLOOKUP($C6,Calcs!$B$48:$AB$52,COLUMN(),FALSE)</f>
        <v>0</v>
      </c>
      <c r="I6" s="50">
        <f>VLOOKUP($C6,Calcs!$B$48:$AB$52,COLUMN(),FALSE)</f>
        <v>0</v>
      </c>
      <c r="J6" s="50">
        <f>VLOOKUP($C6,Calcs!$B$48:$AB$52,COLUMN(),FALSE)</f>
        <v>0</v>
      </c>
      <c r="K6" s="50">
        <f>VLOOKUP($C6,Calcs!$B$48:$AB$52,COLUMN(),FALSE)</f>
        <v>0</v>
      </c>
      <c r="L6" s="25">
        <f>VLOOKUP($C6,Calcs!$B$48:$AB$52,COLUMN(),FALSE)</f>
        <v>0</v>
      </c>
      <c r="M6" s="25">
        <f>VLOOKUP($C6,Calcs!$B$48:$AB$52,COLUMN(),FALSE)</f>
        <v>0</v>
      </c>
      <c r="N6" s="25">
        <f>VLOOKUP($C6,Calcs!$B$48:$AB$52,COLUMN(),FALSE)</f>
        <v>0</v>
      </c>
      <c r="O6" s="25">
        <f>VLOOKUP($C6,Calcs!$B$48:$AB$52,COLUMN(),FALSE)</f>
        <v>0</v>
      </c>
      <c r="P6" s="25">
        <f>VLOOKUP($C6,Calcs!$B$48:$AB$52,COLUMN(),FALSE)</f>
        <v>0</v>
      </c>
      <c r="Q6" s="25">
        <f>VLOOKUP($C6,Calcs!$B$48:$AB$52,COLUMN(),FALSE)</f>
        <v>0</v>
      </c>
      <c r="R6" s="25">
        <f>VLOOKUP($C6,Calcs!$B$48:$AB$52,COLUMN(),FALSE)</f>
        <v>0</v>
      </c>
      <c r="S6" s="25">
        <f>VLOOKUP($C6,Calcs!$B$48:$AB$52,COLUMN(),FALSE)</f>
        <v>0</v>
      </c>
      <c r="T6" s="25">
        <f>VLOOKUP($C6,Calcs!$B$48:$AB$52,COLUMN(),FALSE)</f>
        <v>0</v>
      </c>
      <c r="U6" s="25">
        <f>VLOOKUP($C6,Calcs!$B$48:$AB$52,COLUMN(),FALSE)</f>
        <v>0</v>
      </c>
      <c r="V6" s="25">
        <f>VLOOKUP($C6,Calcs!$B$48:$AB$52,COLUMN(),FALSE)</f>
        <v>0</v>
      </c>
      <c r="W6" s="25">
        <f>VLOOKUP($C6,Calcs!$B$48:$AB$52,COLUMN(),FALSE)</f>
        <v>0</v>
      </c>
      <c r="X6" s="25">
        <f>VLOOKUP($C6,Calcs!$B$48:$AB$52,COLUMN(),FALSE)</f>
        <v>0</v>
      </c>
      <c r="Y6" s="25">
        <f>VLOOKUP($C6,Calcs!$B$48:$AB$52,COLUMN(),FALSE)</f>
        <v>0</v>
      </c>
      <c r="Z6" s="25">
        <f>VLOOKUP($C6,Calcs!$B$48:$AB$52,COLUMN(),FALSE)</f>
        <v>0</v>
      </c>
      <c r="AA6" s="25">
        <f>VLOOKUP($C6,Calcs!$B$48:$AB$52,COLUMN(),FALSE)</f>
        <v>0</v>
      </c>
    </row>
    <row r="7" spans="2:27" ht="12" customHeight="1">
      <c r="B7" s="49">
        <f>IF(B6&lt;&gt;"",IF(B6='[1]Teams'!$B$2,"",B6+1),"")</f>
        <v>3</v>
      </c>
      <c r="C7" s="50" t="str">
        <f>VLOOKUP(B7,Calcs!A$48:AB$52,2,FALSE)</f>
        <v>C</v>
      </c>
      <c r="D7" s="50">
        <f>VLOOKUP($C7,Calcs!$B$48:$AB$52,COLUMN(),FALSE)</f>
        <v>0</v>
      </c>
      <c r="E7" s="50">
        <f>VLOOKUP($C7,Calcs!$B$48:$AB$52,COLUMN(),FALSE)</f>
        <v>0</v>
      </c>
      <c r="F7" s="50">
        <f>VLOOKUP($C7,Calcs!$B$48:$AB$52,COLUMN(),FALSE)</f>
        <v>0</v>
      </c>
      <c r="G7" s="50">
        <f>VLOOKUP($C7,Calcs!$B$48:$AB$52,COLUMN(),FALSE)</f>
        <v>0</v>
      </c>
      <c r="H7" s="50">
        <f>VLOOKUP($C7,Calcs!$B$48:$AB$52,COLUMN(),FALSE)</f>
        <v>0</v>
      </c>
      <c r="I7" s="50">
        <f>VLOOKUP($C7,Calcs!$B$48:$AB$52,COLUMN(),FALSE)</f>
        <v>0</v>
      </c>
      <c r="J7" s="50">
        <f>VLOOKUP($C7,Calcs!$B$48:$AB$52,COLUMN(),FALSE)</f>
        <v>0</v>
      </c>
      <c r="K7" s="50">
        <f>VLOOKUP($C7,Calcs!$B$48:$AB$52,COLUMN(),FALSE)</f>
        <v>0</v>
      </c>
      <c r="L7" s="25">
        <f>VLOOKUP($C7,Calcs!$B$48:$AB$52,COLUMN(),FALSE)</f>
        <v>0</v>
      </c>
      <c r="M7" s="25">
        <f>VLOOKUP($C7,Calcs!$B$48:$AB$52,COLUMN(),FALSE)</f>
        <v>0</v>
      </c>
      <c r="N7" s="25">
        <f>VLOOKUP($C7,Calcs!$B$48:$AB$52,COLUMN(),FALSE)</f>
        <v>0</v>
      </c>
      <c r="O7" s="25">
        <f>VLOOKUP($C7,Calcs!$B$48:$AB$52,COLUMN(),FALSE)</f>
        <v>0</v>
      </c>
      <c r="P7" s="25">
        <f>VLOOKUP($C7,Calcs!$B$48:$AB$52,COLUMN(),FALSE)</f>
        <v>0</v>
      </c>
      <c r="Q7" s="25">
        <f>VLOOKUP($C7,Calcs!$B$48:$AB$52,COLUMN(),FALSE)</f>
        <v>0</v>
      </c>
      <c r="R7" s="25">
        <f>VLOOKUP($C7,Calcs!$B$48:$AB$52,COLUMN(),FALSE)</f>
        <v>0</v>
      </c>
      <c r="S7" s="25">
        <f>VLOOKUP($C7,Calcs!$B$48:$AB$52,COLUMN(),FALSE)</f>
        <v>0</v>
      </c>
      <c r="T7" s="25">
        <f>VLOOKUP($C7,Calcs!$B$48:$AB$52,COLUMN(),FALSE)</f>
        <v>0</v>
      </c>
      <c r="U7" s="25">
        <f>VLOOKUP($C7,Calcs!$B$48:$AB$52,COLUMN(),FALSE)</f>
        <v>0</v>
      </c>
      <c r="V7" s="25">
        <f>VLOOKUP($C7,Calcs!$B$48:$AB$52,COLUMN(),FALSE)</f>
        <v>0</v>
      </c>
      <c r="W7" s="25">
        <f>VLOOKUP($C7,Calcs!$B$48:$AB$52,COLUMN(),FALSE)</f>
        <v>0</v>
      </c>
      <c r="X7" s="25">
        <f>VLOOKUP($C7,Calcs!$B$48:$AB$52,COLUMN(),FALSE)</f>
        <v>0</v>
      </c>
      <c r="Y7" s="25">
        <f>VLOOKUP($C7,Calcs!$B$48:$AB$52,COLUMN(),FALSE)</f>
        <v>0</v>
      </c>
      <c r="Z7" s="25">
        <f>VLOOKUP($C7,Calcs!$B$48:$AB$52,COLUMN(),FALSE)</f>
        <v>0</v>
      </c>
      <c r="AA7" s="25">
        <f>VLOOKUP($C7,Calcs!$B$48:$AB$52,COLUMN(),FALSE)</f>
        <v>0</v>
      </c>
    </row>
    <row r="8" spans="2:27" ht="12" customHeight="1">
      <c r="B8" s="49">
        <f>IF(B7&lt;&gt;"",IF(B7='[1]Teams'!$B$2,"",B7+1),"")</f>
        <v>4</v>
      </c>
      <c r="C8" s="50" t="str">
        <f>VLOOKUP(B8,Calcs!A$48:AB$52,2,FALSE)</f>
        <v>D</v>
      </c>
      <c r="D8" s="50">
        <f>VLOOKUP($C8,Calcs!$B$48:$AB$52,COLUMN(),FALSE)</f>
        <v>0</v>
      </c>
      <c r="E8" s="50">
        <f>VLOOKUP($C8,Calcs!$B$48:$AB$52,COLUMN(),FALSE)</f>
        <v>0</v>
      </c>
      <c r="F8" s="50">
        <f>VLOOKUP($C8,Calcs!$B$48:$AB$52,COLUMN(),FALSE)</f>
        <v>0</v>
      </c>
      <c r="G8" s="50">
        <f>VLOOKUP($C8,Calcs!$B$48:$AB$52,COLUMN(),FALSE)</f>
        <v>0</v>
      </c>
      <c r="H8" s="50">
        <f>VLOOKUP($C8,Calcs!$B$48:$AB$52,COLUMN(),FALSE)</f>
        <v>0</v>
      </c>
      <c r="I8" s="50">
        <f>VLOOKUP($C8,Calcs!$B$48:$AB$52,COLUMN(),FALSE)</f>
        <v>0</v>
      </c>
      <c r="J8" s="50">
        <f>VLOOKUP($C8,Calcs!$B$48:$AB$52,COLUMN(),FALSE)</f>
        <v>0</v>
      </c>
      <c r="K8" s="50">
        <f>VLOOKUP($C8,Calcs!$B$48:$AB$52,COLUMN(),FALSE)</f>
        <v>0</v>
      </c>
      <c r="L8" s="25">
        <f>VLOOKUP($C8,Calcs!$B$48:$AB$52,COLUMN(),FALSE)</f>
        <v>0</v>
      </c>
      <c r="M8" s="25">
        <f>VLOOKUP($C8,Calcs!$B$48:$AB$52,COLUMN(),FALSE)</f>
        <v>0</v>
      </c>
      <c r="N8" s="25">
        <f>VLOOKUP($C8,Calcs!$B$48:$AB$52,COLUMN(),FALSE)</f>
        <v>0</v>
      </c>
      <c r="O8" s="25">
        <f>VLOOKUP($C8,Calcs!$B$48:$AB$52,COLUMN(),FALSE)</f>
        <v>0</v>
      </c>
      <c r="P8" s="25">
        <f>VLOOKUP($C8,Calcs!$B$48:$AB$52,COLUMN(),FALSE)</f>
        <v>0</v>
      </c>
      <c r="Q8" s="25">
        <f>VLOOKUP($C8,Calcs!$B$48:$AB$52,COLUMN(),FALSE)</f>
        <v>0</v>
      </c>
      <c r="R8" s="25">
        <f>VLOOKUP($C8,Calcs!$B$48:$AB$52,COLUMN(),FALSE)</f>
        <v>0</v>
      </c>
      <c r="S8" s="25">
        <f>VLOOKUP($C8,Calcs!$B$48:$AB$52,COLUMN(),FALSE)</f>
        <v>0</v>
      </c>
      <c r="T8" s="25">
        <f>VLOOKUP($C8,Calcs!$B$48:$AB$52,COLUMN(),FALSE)</f>
        <v>0</v>
      </c>
      <c r="U8" s="25">
        <f>VLOOKUP($C8,Calcs!$B$48:$AB$52,COLUMN(),FALSE)</f>
        <v>0</v>
      </c>
      <c r="V8" s="25">
        <f>VLOOKUP($C8,Calcs!$B$48:$AB$52,COLUMN(),FALSE)</f>
        <v>0</v>
      </c>
      <c r="W8" s="25">
        <f>VLOOKUP($C8,Calcs!$B$48:$AB$52,COLUMN(),FALSE)</f>
        <v>0</v>
      </c>
      <c r="X8" s="25">
        <f>VLOOKUP($C8,Calcs!$B$48:$AB$52,COLUMN(),FALSE)</f>
        <v>0</v>
      </c>
      <c r="Y8" s="25">
        <f>VLOOKUP($C8,Calcs!$B$48:$AB$52,COLUMN(),FALSE)</f>
        <v>0</v>
      </c>
      <c r="Z8" s="25">
        <f>VLOOKUP($C8,Calcs!$B$48:$AB$52,COLUMN(),FALSE)</f>
        <v>0</v>
      </c>
      <c r="AA8" s="25">
        <f>VLOOKUP($C8,Calcs!$B$48:$AB$52,COLUMN(),FALSE)</f>
        <v>0</v>
      </c>
    </row>
    <row r="9" spans="2:27" s="51" customFormat="1" ht="12.75" customHeight="1">
      <c r="B9" s="24"/>
      <c r="C9" s="52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ht="12.75" customHeight="1"/>
    <row r="11" ht="12.75" customHeight="1"/>
    <row r="12" ht="12.75" customHeight="1">
      <c r="B12" s="53" t="s">
        <v>43</v>
      </c>
    </row>
    <row r="13" ht="12.75" customHeight="1" thickBot="1"/>
    <row r="14" spans="2:27" ht="11.25" thickBot="1">
      <c r="B14" s="87" t="s">
        <v>35</v>
      </c>
      <c r="C14" s="89" t="s">
        <v>23</v>
      </c>
      <c r="D14" s="89" t="s">
        <v>25</v>
      </c>
      <c r="E14" s="89" t="s">
        <v>26</v>
      </c>
      <c r="F14" s="89" t="s">
        <v>11</v>
      </c>
      <c r="G14" s="89" t="s">
        <v>19</v>
      </c>
      <c r="H14" s="89" t="s">
        <v>13</v>
      </c>
      <c r="I14" s="89" t="s">
        <v>8</v>
      </c>
      <c r="J14" s="89" t="s">
        <v>27</v>
      </c>
      <c r="K14" s="89" t="s">
        <v>36</v>
      </c>
      <c r="L14" s="91" t="s">
        <v>37</v>
      </c>
      <c r="M14" s="92"/>
      <c r="N14" s="92"/>
      <c r="O14" s="92"/>
      <c r="P14" s="92"/>
      <c r="Q14" s="92"/>
      <c r="R14" s="92"/>
      <c r="S14" s="93"/>
      <c r="T14" s="91" t="s">
        <v>38</v>
      </c>
      <c r="U14" s="92"/>
      <c r="V14" s="92"/>
      <c r="W14" s="92"/>
      <c r="X14" s="92"/>
      <c r="Y14" s="92"/>
      <c r="Z14" s="92"/>
      <c r="AA14" s="93"/>
    </row>
    <row r="15" spans="2:27" ht="11.25" thickBot="1">
      <c r="B15" s="88"/>
      <c r="C15" s="90"/>
      <c r="D15" s="90"/>
      <c r="E15" s="90"/>
      <c r="F15" s="90"/>
      <c r="G15" s="90"/>
      <c r="H15" s="90"/>
      <c r="I15" s="90"/>
      <c r="J15" s="90"/>
      <c r="K15" s="90"/>
      <c r="L15" s="48" t="s">
        <v>25</v>
      </c>
      <c r="M15" s="48" t="s">
        <v>26</v>
      </c>
      <c r="N15" s="48" t="s">
        <v>11</v>
      </c>
      <c r="O15" s="48" t="s">
        <v>19</v>
      </c>
      <c r="P15" s="48" t="s">
        <v>13</v>
      </c>
      <c r="Q15" s="48" t="s">
        <v>8</v>
      </c>
      <c r="R15" s="48" t="s">
        <v>27</v>
      </c>
      <c r="S15" s="48" t="s">
        <v>36</v>
      </c>
      <c r="T15" s="48" t="s">
        <v>25</v>
      </c>
      <c r="U15" s="48" t="s">
        <v>26</v>
      </c>
      <c r="V15" s="48" t="s">
        <v>11</v>
      </c>
      <c r="W15" s="48" t="s">
        <v>19</v>
      </c>
      <c r="X15" s="48" t="s">
        <v>13</v>
      </c>
      <c r="Y15" s="48" t="s">
        <v>8</v>
      </c>
      <c r="Z15" s="48" t="s">
        <v>27</v>
      </c>
      <c r="AA15" s="48" t="s">
        <v>36</v>
      </c>
    </row>
    <row r="16" spans="2:27" ht="12" customHeight="1">
      <c r="B16" s="49">
        <v>1</v>
      </c>
      <c r="C16" s="50" t="str">
        <f>VLOOKUP(B16,Calcs!A$55:AB$59,2,FALSE)</f>
        <v>E</v>
      </c>
      <c r="D16" s="50">
        <f>VLOOKUP($C16,Calcs!$B$55:$AB$59,COLUMN(),FALSE)</f>
        <v>0</v>
      </c>
      <c r="E16" s="50">
        <f>VLOOKUP($C16,Calcs!$B$55:$AB$59,COLUMN(),FALSE)</f>
        <v>0</v>
      </c>
      <c r="F16" s="50">
        <f>VLOOKUP($C16,Calcs!$B$55:$AB$59,COLUMN(),FALSE)</f>
        <v>0</v>
      </c>
      <c r="G16" s="50">
        <f>VLOOKUP($C16,Calcs!$B$55:$AB$59,COLUMN(),FALSE)</f>
        <v>0</v>
      </c>
      <c r="H16" s="50">
        <f>VLOOKUP($C16,Calcs!$B$55:$AB$59,COLUMN(),FALSE)</f>
        <v>0</v>
      </c>
      <c r="I16" s="50">
        <f>VLOOKUP($C16,Calcs!$B$55:$AB$59,COLUMN(),FALSE)</f>
        <v>0</v>
      </c>
      <c r="J16" s="50">
        <f>VLOOKUP($C16,Calcs!$B$55:$AB$59,COLUMN(),FALSE)</f>
        <v>0</v>
      </c>
      <c r="K16" s="50">
        <f>VLOOKUP($C16,Calcs!$B$55:$AB$59,COLUMN(),FALSE)</f>
        <v>0</v>
      </c>
      <c r="L16" s="25">
        <f>VLOOKUP($C16,Calcs!$B$55:$AB$59,COLUMN(),FALSE)</f>
        <v>0</v>
      </c>
      <c r="M16" s="25">
        <f>VLOOKUP($C16,Calcs!$B$55:$AB$59,COLUMN(),FALSE)</f>
        <v>0</v>
      </c>
      <c r="N16" s="25">
        <f>VLOOKUP($C16,Calcs!$B$55:$AB$59,COLUMN(),FALSE)</f>
        <v>0</v>
      </c>
      <c r="O16" s="25">
        <f>VLOOKUP($C16,Calcs!$B$55:$AB$59,COLUMN(),FALSE)</f>
        <v>0</v>
      </c>
      <c r="P16" s="25">
        <f>VLOOKUP($C16,Calcs!$B$55:$AB$59,COLUMN(),FALSE)</f>
        <v>0</v>
      </c>
      <c r="Q16" s="25">
        <f>VLOOKUP($C16,Calcs!$B$55:$AB$59,COLUMN(),FALSE)</f>
        <v>0</v>
      </c>
      <c r="R16" s="25">
        <f>VLOOKUP($C16,Calcs!$B$55:$AB$59,COLUMN(),FALSE)</f>
        <v>0</v>
      </c>
      <c r="S16" s="25">
        <f>VLOOKUP($C16,Calcs!$B$55:$AB$59,COLUMN(),FALSE)</f>
        <v>0</v>
      </c>
      <c r="T16" s="25">
        <f>VLOOKUP($C16,Calcs!$B$55:$AB$59,COLUMN(),FALSE)</f>
        <v>0</v>
      </c>
      <c r="U16" s="25">
        <f>VLOOKUP($C16,Calcs!$B$55:$AB$59,COLUMN(),FALSE)</f>
        <v>0</v>
      </c>
      <c r="V16" s="25">
        <f>VLOOKUP($C16,Calcs!$B$55:$AB$59,COLUMN(),FALSE)</f>
        <v>0</v>
      </c>
      <c r="W16" s="25">
        <f>VLOOKUP($C16,Calcs!$B$55:$AB$59,COLUMN(),FALSE)</f>
        <v>0</v>
      </c>
      <c r="X16" s="25">
        <f>VLOOKUP($C16,Calcs!$B$55:$AB$59,COLUMN(),FALSE)</f>
        <v>0</v>
      </c>
      <c r="Y16" s="25">
        <f>VLOOKUP($C16,Calcs!$B$55:$AB$59,COLUMN(),FALSE)</f>
        <v>0</v>
      </c>
      <c r="Z16" s="25">
        <f>VLOOKUP($C16,Calcs!$B$55:$AB$59,COLUMN(),FALSE)</f>
        <v>0</v>
      </c>
      <c r="AA16" s="25">
        <f>VLOOKUP($C16,Calcs!$B$55:$AB$59,COLUMN(),FALSE)</f>
        <v>0</v>
      </c>
    </row>
    <row r="17" spans="2:27" ht="12" customHeight="1">
      <c r="B17" s="49">
        <f>IF(B16&lt;&gt;"",IF(B16='[1]Teams'!$B$2,"",B16+1),"")</f>
        <v>2</v>
      </c>
      <c r="C17" s="50" t="str">
        <f>VLOOKUP(B17,Calcs!A$55:AB$59,2,FALSE)</f>
        <v>F</v>
      </c>
      <c r="D17" s="50">
        <f>VLOOKUP($C17,Calcs!$B$55:$AB$59,COLUMN(),FALSE)</f>
        <v>0</v>
      </c>
      <c r="E17" s="50">
        <f>VLOOKUP($C17,Calcs!$B$55:$AB$59,COLUMN(),FALSE)</f>
        <v>0</v>
      </c>
      <c r="F17" s="50">
        <f>VLOOKUP($C17,Calcs!$B$55:$AB$59,COLUMN(),FALSE)</f>
        <v>0</v>
      </c>
      <c r="G17" s="50">
        <f>VLOOKUP($C17,Calcs!$B$55:$AB$59,COLUMN(),FALSE)</f>
        <v>0</v>
      </c>
      <c r="H17" s="50">
        <f>VLOOKUP($C17,Calcs!$B$55:$AB$59,COLUMN(),FALSE)</f>
        <v>0</v>
      </c>
      <c r="I17" s="50">
        <f>VLOOKUP($C17,Calcs!$B$55:$AB$59,COLUMN(),FALSE)</f>
        <v>0</v>
      </c>
      <c r="J17" s="50">
        <f>VLOOKUP($C17,Calcs!$B$55:$AB$59,COLUMN(),FALSE)</f>
        <v>0</v>
      </c>
      <c r="K17" s="50">
        <f>VLOOKUP($C17,Calcs!$B$55:$AB$59,COLUMN(),FALSE)</f>
        <v>0</v>
      </c>
      <c r="L17" s="25">
        <f>VLOOKUP($C17,Calcs!$B$55:$AB$59,COLUMN(),FALSE)</f>
        <v>0</v>
      </c>
      <c r="M17" s="25">
        <f>VLOOKUP($C17,Calcs!$B$55:$AB$59,COLUMN(),FALSE)</f>
        <v>0</v>
      </c>
      <c r="N17" s="25">
        <f>VLOOKUP($C17,Calcs!$B$55:$AB$59,COLUMN(),FALSE)</f>
        <v>0</v>
      </c>
      <c r="O17" s="25">
        <f>VLOOKUP($C17,Calcs!$B$55:$AB$59,COLUMN(),FALSE)</f>
        <v>0</v>
      </c>
      <c r="P17" s="25">
        <f>VLOOKUP($C17,Calcs!$B$55:$AB$59,COLUMN(),FALSE)</f>
        <v>0</v>
      </c>
      <c r="Q17" s="25">
        <f>VLOOKUP($C17,Calcs!$B$55:$AB$59,COLUMN(),FALSE)</f>
        <v>0</v>
      </c>
      <c r="R17" s="25">
        <f>VLOOKUP($C17,Calcs!$B$55:$AB$59,COLUMN(),FALSE)</f>
        <v>0</v>
      </c>
      <c r="S17" s="25">
        <f>VLOOKUP($C17,Calcs!$B$55:$AB$59,COLUMN(),FALSE)</f>
        <v>0</v>
      </c>
      <c r="T17" s="25">
        <f>VLOOKUP($C17,Calcs!$B$55:$AB$59,COLUMN(),FALSE)</f>
        <v>0</v>
      </c>
      <c r="U17" s="25">
        <f>VLOOKUP($C17,Calcs!$B$55:$AB$59,COLUMN(),FALSE)</f>
        <v>0</v>
      </c>
      <c r="V17" s="25">
        <f>VLOOKUP($C17,Calcs!$B$55:$AB$59,COLUMN(),FALSE)</f>
        <v>0</v>
      </c>
      <c r="W17" s="25">
        <f>VLOOKUP($C17,Calcs!$B$55:$AB$59,COLUMN(),FALSE)</f>
        <v>0</v>
      </c>
      <c r="X17" s="25">
        <f>VLOOKUP($C17,Calcs!$B$55:$AB$59,COLUMN(),FALSE)</f>
        <v>0</v>
      </c>
      <c r="Y17" s="25">
        <f>VLOOKUP($C17,Calcs!$B$55:$AB$59,COLUMN(),FALSE)</f>
        <v>0</v>
      </c>
      <c r="Z17" s="25">
        <f>VLOOKUP($C17,Calcs!$B$55:$AB$59,COLUMN(),FALSE)</f>
        <v>0</v>
      </c>
      <c r="AA17" s="25">
        <f>VLOOKUP($C17,Calcs!$B$55:$AB$59,COLUMN(),FALSE)</f>
        <v>0</v>
      </c>
    </row>
    <row r="18" spans="2:27" ht="12" customHeight="1">
      <c r="B18" s="49">
        <f>IF(B17&lt;&gt;"",IF(B17='[1]Teams'!$B$2,"",B17+1),"")</f>
        <v>3</v>
      </c>
      <c r="C18" s="50" t="str">
        <f>VLOOKUP(B18,Calcs!A$55:AB$59,2,FALSE)</f>
        <v>G</v>
      </c>
      <c r="D18" s="50">
        <f>VLOOKUP($C18,Calcs!$B$55:$AB$59,COLUMN(),FALSE)</f>
        <v>0</v>
      </c>
      <c r="E18" s="50">
        <f>VLOOKUP($C18,Calcs!$B$55:$AB$59,COLUMN(),FALSE)</f>
        <v>0</v>
      </c>
      <c r="F18" s="50">
        <f>VLOOKUP($C18,Calcs!$B$55:$AB$59,COLUMN(),FALSE)</f>
        <v>0</v>
      </c>
      <c r="G18" s="50">
        <f>VLOOKUP($C18,Calcs!$B$55:$AB$59,COLUMN(),FALSE)</f>
        <v>0</v>
      </c>
      <c r="H18" s="50">
        <f>VLOOKUP($C18,Calcs!$B$55:$AB$59,COLUMN(),FALSE)</f>
        <v>0</v>
      </c>
      <c r="I18" s="50">
        <f>VLOOKUP($C18,Calcs!$B$55:$AB$59,COLUMN(),FALSE)</f>
        <v>0</v>
      </c>
      <c r="J18" s="50">
        <f>VLOOKUP($C18,Calcs!$B$55:$AB$59,COLUMN(),FALSE)</f>
        <v>0</v>
      </c>
      <c r="K18" s="50">
        <f>VLOOKUP($C18,Calcs!$B$55:$AB$59,COLUMN(),FALSE)</f>
        <v>0</v>
      </c>
      <c r="L18" s="25">
        <f>VLOOKUP($C18,Calcs!$B$55:$AB$59,COLUMN(),FALSE)</f>
        <v>0</v>
      </c>
      <c r="M18" s="25">
        <f>VLOOKUP($C18,Calcs!$B$55:$AB$59,COLUMN(),FALSE)</f>
        <v>0</v>
      </c>
      <c r="N18" s="25">
        <f>VLOOKUP($C18,Calcs!$B$55:$AB$59,COLUMN(),FALSE)</f>
        <v>0</v>
      </c>
      <c r="O18" s="25">
        <f>VLOOKUP($C18,Calcs!$B$55:$AB$59,COLUMN(),FALSE)</f>
        <v>0</v>
      </c>
      <c r="P18" s="25">
        <f>VLOOKUP($C18,Calcs!$B$55:$AB$59,COLUMN(),FALSE)</f>
        <v>0</v>
      </c>
      <c r="Q18" s="25">
        <f>VLOOKUP($C18,Calcs!$B$55:$AB$59,COLUMN(),FALSE)</f>
        <v>0</v>
      </c>
      <c r="R18" s="25">
        <f>VLOOKUP($C18,Calcs!$B$55:$AB$59,COLUMN(),FALSE)</f>
        <v>0</v>
      </c>
      <c r="S18" s="25">
        <f>VLOOKUP($C18,Calcs!$B$55:$AB$59,COLUMN(),FALSE)</f>
        <v>0</v>
      </c>
      <c r="T18" s="25">
        <f>VLOOKUP($C18,Calcs!$B$55:$AB$59,COLUMN(),FALSE)</f>
        <v>0</v>
      </c>
      <c r="U18" s="25">
        <f>VLOOKUP($C18,Calcs!$B$55:$AB$59,COLUMN(),FALSE)</f>
        <v>0</v>
      </c>
      <c r="V18" s="25">
        <f>VLOOKUP($C18,Calcs!$B$55:$AB$59,COLUMN(),FALSE)</f>
        <v>0</v>
      </c>
      <c r="W18" s="25">
        <f>VLOOKUP($C18,Calcs!$B$55:$AB$59,COLUMN(),FALSE)</f>
        <v>0</v>
      </c>
      <c r="X18" s="25">
        <f>VLOOKUP($C18,Calcs!$B$55:$AB$59,COLUMN(),FALSE)</f>
        <v>0</v>
      </c>
      <c r="Y18" s="25">
        <f>VLOOKUP($C18,Calcs!$B$55:$AB$59,COLUMN(),FALSE)</f>
        <v>0</v>
      </c>
      <c r="Z18" s="25">
        <f>VLOOKUP($C18,Calcs!$B$55:$AB$59,COLUMN(),FALSE)</f>
        <v>0</v>
      </c>
      <c r="AA18" s="25">
        <f>VLOOKUP($C18,Calcs!$B$55:$AB$59,COLUMN(),FALSE)</f>
        <v>0</v>
      </c>
    </row>
    <row r="19" spans="2:27" ht="12" customHeight="1">
      <c r="B19" s="49">
        <f>IF(B18&lt;&gt;"",IF(B18='[1]Teams'!$B$2,"",B18+1),"")</f>
        <v>4</v>
      </c>
      <c r="C19" s="50" t="str">
        <f>VLOOKUP(B19,Calcs!A$55:AB$59,2,FALSE)</f>
        <v>H</v>
      </c>
      <c r="D19" s="50">
        <f>VLOOKUP($C19,Calcs!$B$55:$AB$59,COLUMN(),FALSE)</f>
        <v>0</v>
      </c>
      <c r="E19" s="50">
        <f>VLOOKUP($C19,Calcs!$B$55:$AB$59,COLUMN(),FALSE)</f>
        <v>0</v>
      </c>
      <c r="F19" s="50">
        <f>VLOOKUP($C19,Calcs!$B$55:$AB$59,COLUMN(),FALSE)</f>
        <v>0</v>
      </c>
      <c r="G19" s="50">
        <f>VLOOKUP($C19,Calcs!$B$55:$AB$59,COLUMN(),FALSE)</f>
        <v>0</v>
      </c>
      <c r="H19" s="50">
        <f>VLOOKUP($C19,Calcs!$B$55:$AB$59,COLUMN(),FALSE)</f>
        <v>0</v>
      </c>
      <c r="I19" s="50">
        <f>VLOOKUP($C19,Calcs!$B$55:$AB$59,COLUMN(),FALSE)</f>
        <v>0</v>
      </c>
      <c r="J19" s="50">
        <f>VLOOKUP($C19,Calcs!$B$55:$AB$59,COLUMN(),FALSE)</f>
        <v>0</v>
      </c>
      <c r="K19" s="50">
        <f>VLOOKUP($C19,Calcs!$B$55:$AB$59,COLUMN(),FALSE)</f>
        <v>0</v>
      </c>
      <c r="L19" s="25">
        <f>VLOOKUP($C19,Calcs!$B$55:$AB$59,COLUMN(),FALSE)</f>
        <v>0</v>
      </c>
      <c r="M19" s="25">
        <f>VLOOKUP($C19,Calcs!$B$55:$AB$59,COLUMN(),FALSE)</f>
        <v>0</v>
      </c>
      <c r="N19" s="25">
        <f>VLOOKUP($C19,Calcs!$B$55:$AB$59,COLUMN(),FALSE)</f>
        <v>0</v>
      </c>
      <c r="O19" s="25">
        <f>VLOOKUP($C19,Calcs!$B$55:$AB$59,COLUMN(),FALSE)</f>
        <v>0</v>
      </c>
      <c r="P19" s="25">
        <f>VLOOKUP($C19,Calcs!$B$55:$AB$59,COLUMN(),FALSE)</f>
        <v>0</v>
      </c>
      <c r="Q19" s="25">
        <f>VLOOKUP($C19,Calcs!$B$55:$AB$59,COLUMN(),FALSE)</f>
        <v>0</v>
      </c>
      <c r="R19" s="25">
        <f>VLOOKUP($C19,Calcs!$B$55:$AB$59,COLUMN(),FALSE)</f>
        <v>0</v>
      </c>
      <c r="S19" s="25">
        <f>VLOOKUP($C19,Calcs!$B$55:$AB$59,COLUMN(),FALSE)</f>
        <v>0</v>
      </c>
      <c r="T19" s="25">
        <f>VLOOKUP($C19,Calcs!$B$55:$AB$59,COLUMN(),FALSE)</f>
        <v>0</v>
      </c>
      <c r="U19" s="25">
        <f>VLOOKUP($C19,Calcs!$B$55:$AB$59,COLUMN(),FALSE)</f>
        <v>0</v>
      </c>
      <c r="V19" s="25">
        <f>VLOOKUP($C19,Calcs!$B$55:$AB$59,COLUMN(),FALSE)</f>
        <v>0</v>
      </c>
      <c r="W19" s="25">
        <f>VLOOKUP($C19,Calcs!$B$55:$AB$59,COLUMN(),FALSE)</f>
        <v>0</v>
      </c>
      <c r="X19" s="25">
        <f>VLOOKUP($C19,Calcs!$B$55:$AB$59,COLUMN(),FALSE)</f>
        <v>0</v>
      </c>
      <c r="Y19" s="25">
        <f>VLOOKUP($C19,Calcs!$B$55:$AB$59,COLUMN(),FALSE)</f>
        <v>0</v>
      </c>
      <c r="Z19" s="25">
        <f>VLOOKUP($C19,Calcs!$B$55:$AB$59,COLUMN(),FALSE)</f>
        <v>0</v>
      </c>
      <c r="AA19" s="25">
        <f>VLOOKUP($C19,Calcs!$B$55:$AB$59,COLUMN(),FALSE)</f>
        <v>0</v>
      </c>
    </row>
    <row r="24" spans="2:13" ht="12.75" customHeight="1">
      <c r="B24" s="69"/>
      <c r="C24" s="3" t="s">
        <v>63</v>
      </c>
      <c r="D24" s="86">
        <f>IF(D5&lt;3,"",C5)</f>
      </c>
      <c r="E24" s="86"/>
      <c r="F24" s="86"/>
      <c r="G24" s="86"/>
      <c r="H24" s="79"/>
      <c r="I24" s="80"/>
      <c r="J24" s="86">
        <f>IF(D17&lt;2,"",C17)</f>
      </c>
      <c r="K24" s="86"/>
      <c r="L24" s="86"/>
      <c r="M24" s="86"/>
    </row>
    <row r="25" spans="2:13" ht="12.75" customHeight="1">
      <c r="B25" s="69"/>
      <c r="C25" s="3"/>
      <c r="D25" s="73"/>
      <c r="E25" s="73"/>
      <c r="F25" s="73"/>
      <c r="G25" s="73"/>
      <c r="H25" s="24"/>
      <c r="I25" s="22"/>
      <c r="J25" s="73"/>
      <c r="K25" s="73"/>
      <c r="L25" s="73"/>
      <c r="M25" s="73"/>
    </row>
    <row r="26" spans="2:13" ht="12.75" customHeight="1">
      <c r="B26" s="69"/>
      <c r="C26" s="3" t="s">
        <v>64</v>
      </c>
      <c r="D26" s="86">
        <f>IF(D16&lt;2,"",C16)</f>
      </c>
      <c r="E26" s="86"/>
      <c r="F26" s="86"/>
      <c r="G26" s="86"/>
      <c r="H26" s="79"/>
      <c r="I26" s="80"/>
      <c r="J26" s="86">
        <f>IF(D6&lt;3,"",C6)</f>
      </c>
      <c r="K26" s="86"/>
      <c r="L26" s="86"/>
      <c r="M26" s="86"/>
    </row>
    <row r="27" spans="2:13" ht="12.75" customHeight="1">
      <c r="B27" s="69"/>
      <c r="C27" s="3"/>
      <c r="D27" s="3"/>
      <c r="E27" s="3"/>
      <c r="F27" s="3"/>
      <c r="G27" s="3"/>
      <c r="H27" s="24"/>
      <c r="I27" s="22"/>
      <c r="J27" s="3"/>
      <c r="K27" s="3"/>
      <c r="L27" s="3"/>
      <c r="M27" s="3"/>
    </row>
    <row r="28" spans="2:13" ht="12.75" customHeight="1">
      <c r="B28" s="69"/>
      <c r="C28" s="3" t="s">
        <v>67</v>
      </c>
      <c r="D28" s="86">
        <f>IF(D8&lt;3,"",C8)</f>
      </c>
      <c r="E28" s="86"/>
      <c r="F28" s="86"/>
      <c r="G28" s="86"/>
      <c r="H28" s="79"/>
      <c r="I28" s="80"/>
      <c r="J28" s="86">
        <f>IF(D19&lt;2,"",C19)</f>
      </c>
      <c r="K28" s="86"/>
      <c r="L28" s="86"/>
      <c r="M28" s="86"/>
    </row>
    <row r="29" spans="2:13" ht="12.75" customHeight="1">
      <c r="B29" s="3"/>
      <c r="C29" s="3"/>
      <c r="D29" s="74"/>
      <c r="E29" s="74"/>
      <c r="F29" s="74"/>
      <c r="G29" s="74"/>
      <c r="H29" s="24"/>
      <c r="I29" s="22"/>
      <c r="J29" s="74"/>
      <c r="K29" s="74"/>
      <c r="L29" s="74"/>
      <c r="M29" s="74"/>
    </row>
    <row r="30" spans="2:13" ht="12.75" customHeight="1">
      <c r="B30" s="3"/>
      <c r="C30" s="3" t="s">
        <v>66</v>
      </c>
      <c r="D30" s="86">
        <f>IF(D7&lt;3,"",C7)</f>
      </c>
      <c r="E30" s="86"/>
      <c r="F30" s="86"/>
      <c r="G30" s="86"/>
      <c r="H30" s="79"/>
      <c r="I30" s="80"/>
      <c r="J30" s="86">
        <f>IF(D18&lt;3,"",C18)</f>
      </c>
      <c r="K30" s="86"/>
      <c r="L30" s="86"/>
      <c r="M30" s="86"/>
    </row>
    <row r="31" spans="2:13" ht="12.75" customHeight="1">
      <c r="B31" s="3"/>
      <c r="C31" s="3"/>
      <c r="D31" s="73"/>
      <c r="E31" s="73"/>
      <c r="F31" s="73"/>
      <c r="G31" s="74"/>
      <c r="H31" s="77"/>
      <c r="I31" s="78"/>
      <c r="J31" s="74"/>
      <c r="K31" s="73"/>
      <c r="L31" s="73"/>
      <c r="M31" s="73"/>
    </row>
    <row r="32" spans="2:13" ht="12.75" customHeight="1">
      <c r="B32" s="3"/>
      <c r="C32" s="3" t="s">
        <v>65</v>
      </c>
      <c r="D32" s="86">
        <f>IF(I24="","",IF(H24&gt;I24,J24,D24))</f>
      </c>
      <c r="E32" s="86"/>
      <c r="F32" s="86"/>
      <c r="G32" s="86"/>
      <c r="H32" s="79"/>
      <c r="I32" s="80"/>
      <c r="J32" s="86">
        <f>IF(I26="","",IF(H26&gt;I26,J26,D26))</f>
      </c>
      <c r="K32" s="86"/>
      <c r="L32" s="86"/>
      <c r="M32" s="86"/>
    </row>
    <row r="33" spans="2:10" ht="12.75" customHeight="1">
      <c r="B33" s="3"/>
      <c r="C33" s="3"/>
      <c r="D33" s="70"/>
      <c r="E33" s="70"/>
      <c r="F33" s="70"/>
      <c r="G33" s="45"/>
      <c r="H33" s="23"/>
      <c r="I33" s="23"/>
      <c r="J33" s="70"/>
    </row>
    <row r="34" spans="2:13" ht="12.75" customHeight="1">
      <c r="B34" s="69"/>
      <c r="C34" s="3" t="s">
        <v>49</v>
      </c>
      <c r="D34" s="86">
        <f>IF(I24="","",IF(H24&gt;I24,D24,J24))</f>
      </c>
      <c r="E34" s="86"/>
      <c r="F34" s="86"/>
      <c r="G34" s="86"/>
      <c r="H34" s="80"/>
      <c r="I34" s="80"/>
      <c r="J34" s="86">
        <f>IF(I26="","",IF(H26&gt;I26,D26,J26))</f>
      </c>
      <c r="K34" s="86"/>
      <c r="L34" s="86"/>
      <c r="M34" s="86"/>
    </row>
    <row r="35" spans="2:7" ht="12.75" customHeight="1">
      <c r="B35" s="3"/>
      <c r="C35" s="3"/>
      <c r="D35" s="3"/>
      <c r="E35" s="3"/>
      <c r="F35" s="3"/>
      <c r="G35" s="3"/>
    </row>
    <row r="38" ht="10.5">
      <c r="C38" s="72" t="s">
        <v>51</v>
      </c>
    </row>
    <row r="39" ht="10.5">
      <c r="C39" s="72"/>
    </row>
    <row r="40" spans="3:8" ht="15">
      <c r="C40" s="59" t="s">
        <v>52</v>
      </c>
      <c r="D40" s="95">
        <f>IF(I34="","",IF(H34&gt;I34,D34,J34))</f>
      </c>
      <c r="E40" s="95"/>
      <c r="F40" s="95"/>
      <c r="G40" s="95"/>
      <c r="H40" s="95"/>
    </row>
    <row r="41" spans="3:8" s="71" customFormat="1" ht="12.75">
      <c r="C41" s="58" t="s">
        <v>53</v>
      </c>
      <c r="D41" s="96">
        <f>IF(I34="","",IF(I34&gt;H34,D34,J34))</f>
      </c>
      <c r="E41" s="96"/>
      <c r="F41" s="96"/>
      <c r="G41" s="96"/>
      <c r="H41" s="96"/>
    </row>
    <row r="42" spans="3:8" s="71" customFormat="1" ht="12.75">
      <c r="C42" s="58" t="s">
        <v>56</v>
      </c>
      <c r="D42" s="96">
        <f>IF(I32="","",IF(H32&gt;I32,D32,J32))</f>
      </c>
      <c r="E42" s="96"/>
      <c r="F42" s="96"/>
      <c r="G42" s="96"/>
      <c r="H42" s="96"/>
    </row>
    <row r="43" spans="3:8" s="71" customFormat="1" ht="12.75">
      <c r="C43" s="58" t="s">
        <v>55</v>
      </c>
      <c r="D43" s="96">
        <f>IF(I32="","",IF(H32&lt;I32,D32,J32))</f>
      </c>
      <c r="E43" s="96"/>
      <c r="F43" s="96"/>
      <c r="G43" s="96"/>
      <c r="H43" s="96"/>
    </row>
    <row r="44" spans="3:8" s="71" customFormat="1" ht="12.75">
      <c r="C44" s="58" t="s">
        <v>54</v>
      </c>
      <c r="D44" s="96">
        <f>IF(I30="","",IF(H30&gt;I30,D30,J30))</f>
      </c>
      <c r="E44" s="96"/>
      <c r="F44" s="96"/>
      <c r="G44" s="96"/>
      <c r="H44" s="96"/>
    </row>
    <row r="45" spans="3:8" ht="12.75">
      <c r="C45" s="58" t="s">
        <v>58</v>
      </c>
      <c r="D45" s="96">
        <f>IF(I30="","",IF(H30&lt;I30,D30,J30))</f>
      </c>
      <c r="E45" s="96"/>
      <c r="F45" s="96"/>
      <c r="G45" s="96"/>
      <c r="H45" s="96"/>
    </row>
    <row r="46" spans="3:8" ht="12.75">
      <c r="C46" s="58" t="s">
        <v>59</v>
      </c>
      <c r="D46" s="96">
        <f>IF(I28="","",IF(H28&gt;I28,D28,J28))</f>
      </c>
      <c r="E46" s="96"/>
      <c r="F46" s="96"/>
      <c r="G46" s="96"/>
      <c r="H46" s="96"/>
    </row>
    <row r="47" spans="3:8" ht="12.75">
      <c r="C47" s="58" t="s">
        <v>77</v>
      </c>
      <c r="D47" s="96">
        <f>IF(I28="","",IF(H28&lt;I28,D28,J28))</f>
      </c>
      <c r="E47" s="96"/>
      <c r="F47" s="96"/>
      <c r="G47" s="96"/>
      <c r="H47" s="96"/>
    </row>
    <row r="48" ht="12">
      <c r="V48" s="75" t="s">
        <v>70</v>
      </c>
    </row>
  </sheetData>
  <sheetProtection sheet="1" objects="1" scenarios="1"/>
  <mergeCells count="44">
    <mergeCell ref="D46:H46"/>
    <mergeCell ref="D47:H47"/>
    <mergeCell ref="D32:G32"/>
    <mergeCell ref="J32:M32"/>
    <mergeCell ref="D44:H44"/>
    <mergeCell ref="D45:H45"/>
    <mergeCell ref="D30:G30"/>
    <mergeCell ref="J30:M30"/>
    <mergeCell ref="D42:H42"/>
    <mergeCell ref="D43:H43"/>
    <mergeCell ref="D34:G34"/>
    <mergeCell ref="J34:M34"/>
    <mergeCell ref="D40:H40"/>
    <mergeCell ref="D41:H41"/>
    <mergeCell ref="D28:G28"/>
    <mergeCell ref="J28:M28"/>
    <mergeCell ref="D24:G24"/>
    <mergeCell ref="J24:M24"/>
    <mergeCell ref="D26:G26"/>
    <mergeCell ref="J26:M26"/>
    <mergeCell ref="J14:J15"/>
    <mergeCell ref="K14:K15"/>
    <mergeCell ref="L14:S14"/>
    <mergeCell ref="T14:AA14"/>
    <mergeCell ref="F14:F15"/>
    <mergeCell ref="G14:G15"/>
    <mergeCell ref="H14:H15"/>
    <mergeCell ref="I14:I15"/>
    <mergeCell ref="B14:B15"/>
    <mergeCell ref="C14:C15"/>
    <mergeCell ref="D14:D15"/>
    <mergeCell ref="E14:E15"/>
    <mergeCell ref="J3:J4"/>
    <mergeCell ref="K3:K4"/>
    <mergeCell ref="L3:S3"/>
    <mergeCell ref="T3:AA3"/>
    <mergeCell ref="F3:F4"/>
    <mergeCell ref="G3:G4"/>
    <mergeCell ref="H3:H4"/>
    <mergeCell ref="I3:I4"/>
    <mergeCell ref="B3:B4"/>
    <mergeCell ref="C3:C4"/>
    <mergeCell ref="D3:D4"/>
    <mergeCell ref="E3:E4"/>
  </mergeCells>
  <conditionalFormatting sqref="B6:B9 C5:AA9 C16:AA16 B17:AA19">
    <cfRule type="expression" priority="1" dxfId="3" stopIfTrue="1">
      <formula>$B5&lt;&gt;""</formula>
    </cfRule>
  </conditionalFormatting>
  <conditionalFormatting sqref="H34:I34 H24:I24 H26:I26 H28:I28 H30:I30 H32:I32">
    <cfRule type="expression" priority="2" dxfId="4" stopIfTrue="1">
      <formula>ISBLANK(H24)</formula>
    </cfRule>
  </conditionalFormatting>
  <conditionalFormatting sqref="D43:H43">
    <cfRule type="expression" priority="3" dxfId="5" stopIfTrue="1">
      <formula>ISBLANK($I$18)</formula>
    </cfRule>
  </conditionalFormatting>
  <conditionalFormatting sqref="D44:H44">
    <cfRule type="expression" priority="4" dxfId="5" stopIfTrue="1">
      <formula>ISBLANK($H$16)</formula>
    </cfRule>
  </conditionalFormatting>
  <conditionalFormatting sqref="D45:H47">
    <cfRule type="expression" priority="5" dxfId="5" stopIfTrue="1">
      <formula>ISBLANK($I$16)</formula>
    </cfRule>
  </conditionalFormatting>
  <conditionalFormatting sqref="D42:H42">
    <cfRule type="expression" priority="6" dxfId="5" stopIfTrue="1">
      <formula>ISBLANK($H$18)</formula>
    </cfRule>
  </conditionalFormatting>
  <conditionalFormatting sqref="D34:G34">
    <cfRule type="expression" priority="7" dxfId="2" stopIfTrue="1">
      <formula>$H$34&gt;$I$34</formula>
    </cfRule>
  </conditionalFormatting>
  <conditionalFormatting sqref="J34:M34">
    <cfRule type="expression" priority="8" dxfId="2" stopIfTrue="1">
      <formula>$I$34&gt;$H$34</formula>
    </cfRule>
  </conditionalFormatting>
  <conditionalFormatting sqref="D27:G27">
    <cfRule type="expression" priority="9" dxfId="5" stopIfTrue="1">
      <formula>$D$9&lt;4</formula>
    </cfRule>
    <cfRule type="expression" priority="10" dxfId="2" stopIfTrue="1">
      <formula>#REF!&gt;#REF!</formula>
    </cfRule>
  </conditionalFormatting>
  <conditionalFormatting sqref="J27:M27">
    <cfRule type="expression" priority="11" dxfId="5" stopIfTrue="1">
      <formula>$D$9&lt;4</formula>
    </cfRule>
    <cfRule type="expression" priority="12" dxfId="2" stopIfTrue="1">
      <formula>#REF!&gt;#REF!</formula>
    </cfRule>
  </conditionalFormatting>
  <conditionalFormatting sqref="D25:G25">
    <cfRule type="expression" priority="13" dxfId="5" stopIfTrue="1">
      <formula>$D$9&lt;5</formula>
    </cfRule>
    <cfRule type="expression" priority="14" dxfId="2" stopIfTrue="1">
      <formula>$H$16&gt;$I$16</formula>
    </cfRule>
  </conditionalFormatting>
  <conditionalFormatting sqref="J25:M25">
    <cfRule type="expression" priority="15" dxfId="5" stopIfTrue="1">
      <formula>$D$9&lt;5</formula>
    </cfRule>
    <cfRule type="expression" priority="16" dxfId="2" stopIfTrue="1">
      <formula>$I$16&gt;$H$16</formula>
    </cfRule>
  </conditionalFormatting>
  <conditionalFormatting sqref="D24:G24">
    <cfRule type="expression" priority="17" dxfId="2" stopIfTrue="1">
      <formula>$H$24&gt;$I$24</formula>
    </cfRule>
  </conditionalFormatting>
  <conditionalFormatting sqref="J24:M24">
    <cfRule type="expression" priority="18" dxfId="2" stopIfTrue="1">
      <formula>$I$24&gt;$H$24</formula>
    </cfRule>
  </conditionalFormatting>
  <conditionalFormatting sqref="J26:M26">
    <cfRule type="expression" priority="19" dxfId="2" stopIfTrue="1">
      <formula>$I$26&gt;$H$26</formula>
    </cfRule>
  </conditionalFormatting>
  <conditionalFormatting sqref="D26:G26">
    <cfRule type="expression" priority="20" dxfId="2" stopIfTrue="1">
      <formula>$H$26&gt;$I$26</formula>
    </cfRule>
  </conditionalFormatting>
  <conditionalFormatting sqref="D28:G28">
    <cfRule type="expression" priority="21" dxfId="2" stopIfTrue="1">
      <formula>$H$28&gt;$I$28</formula>
    </cfRule>
  </conditionalFormatting>
  <conditionalFormatting sqref="J28:M28">
    <cfRule type="expression" priority="22" dxfId="2" stopIfTrue="1">
      <formula>$I$28&gt;$H$28</formula>
    </cfRule>
  </conditionalFormatting>
  <conditionalFormatting sqref="B5 B16">
    <cfRule type="expression" priority="23" dxfId="3" stopIfTrue="1">
      <formula>$B$5&lt;&gt;""</formula>
    </cfRule>
  </conditionalFormatting>
  <conditionalFormatting sqref="J30:M32">
    <cfRule type="expression" priority="24" dxfId="2" stopIfTrue="1">
      <formula>#REF!&gt;#REF!</formula>
    </cfRule>
  </conditionalFormatting>
  <conditionalFormatting sqref="D30:G32">
    <cfRule type="expression" priority="25" dxfId="2" stopIfTrue="1">
      <formula>#REF!&gt;#REF!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B1:AA9"/>
  <sheetViews>
    <sheetView showGridLines="0" workbookViewId="0" topLeftCell="A1">
      <selection activeCell="C5" sqref="C5"/>
    </sheetView>
  </sheetViews>
  <sheetFormatPr defaultColWidth="9.140625" defaultRowHeight="12.75"/>
  <cols>
    <col min="1" max="1" width="4.00390625" style="45" customWidth="1"/>
    <col min="2" max="2" width="6.8515625" style="45" customWidth="1"/>
    <col min="3" max="3" width="19.57421875" style="45" bestFit="1" customWidth="1"/>
    <col min="4" max="6" width="4.7109375" style="45" customWidth="1"/>
    <col min="7" max="7" width="4.7109375" style="46" customWidth="1"/>
    <col min="8" max="33" width="4.7109375" style="45" customWidth="1"/>
    <col min="34" max="16384" width="9.140625" style="45" customWidth="1"/>
  </cols>
  <sheetData>
    <row r="1" ht="12.75" customHeight="1">
      <c r="B1" s="53" t="s">
        <v>39</v>
      </c>
    </row>
    <row r="2" ht="12.75" customHeight="1" thickBot="1"/>
    <row r="3" spans="2:27" s="47" customFormat="1" ht="12.75" customHeight="1" thickBot="1">
      <c r="B3" s="87" t="s">
        <v>35</v>
      </c>
      <c r="C3" s="89" t="s">
        <v>23</v>
      </c>
      <c r="D3" s="89" t="s">
        <v>25</v>
      </c>
      <c r="E3" s="89" t="s">
        <v>26</v>
      </c>
      <c r="F3" s="89" t="s">
        <v>11</v>
      </c>
      <c r="G3" s="89" t="s">
        <v>19</v>
      </c>
      <c r="H3" s="89" t="s">
        <v>13</v>
      </c>
      <c r="I3" s="89" t="s">
        <v>8</v>
      </c>
      <c r="J3" s="89" t="s">
        <v>27</v>
      </c>
      <c r="K3" s="89" t="s">
        <v>36</v>
      </c>
      <c r="L3" s="91" t="s">
        <v>37</v>
      </c>
      <c r="M3" s="92"/>
      <c r="N3" s="92"/>
      <c r="O3" s="92"/>
      <c r="P3" s="92"/>
      <c r="Q3" s="92"/>
      <c r="R3" s="92"/>
      <c r="S3" s="93"/>
      <c r="T3" s="91" t="s">
        <v>38</v>
      </c>
      <c r="U3" s="92"/>
      <c r="V3" s="92"/>
      <c r="W3" s="92"/>
      <c r="X3" s="92"/>
      <c r="Y3" s="92"/>
      <c r="Z3" s="92"/>
      <c r="AA3" s="93"/>
    </row>
    <row r="4" spans="2:27" s="23" customFormat="1" ht="12.75" customHeight="1" thickBot="1">
      <c r="B4" s="88"/>
      <c r="C4" s="90"/>
      <c r="D4" s="90"/>
      <c r="E4" s="90"/>
      <c r="F4" s="90"/>
      <c r="G4" s="90"/>
      <c r="H4" s="90"/>
      <c r="I4" s="90"/>
      <c r="J4" s="90"/>
      <c r="K4" s="90"/>
      <c r="L4" s="48" t="s">
        <v>25</v>
      </c>
      <c r="M4" s="48" t="s">
        <v>26</v>
      </c>
      <c r="N4" s="48" t="s">
        <v>11</v>
      </c>
      <c r="O4" s="48" t="s">
        <v>19</v>
      </c>
      <c r="P4" s="48" t="s">
        <v>13</v>
      </c>
      <c r="Q4" s="48" t="s">
        <v>8</v>
      </c>
      <c r="R4" s="48" t="s">
        <v>27</v>
      </c>
      <c r="S4" s="48" t="s">
        <v>36</v>
      </c>
      <c r="T4" s="48" t="s">
        <v>25</v>
      </c>
      <c r="U4" s="48" t="s">
        <v>26</v>
      </c>
      <c r="V4" s="48" t="s">
        <v>11</v>
      </c>
      <c r="W4" s="48" t="s">
        <v>19</v>
      </c>
      <c r="X4" s="48" t="s">
        <v>13</v>
      </c>
      <c r="Y4" s="48" t="s">
        <v>8</v>
      </c>
      <c r="Z4" s="48" t="s">
        <v>27</v>
      </c>
      <c r="AA4" s="48" t="s">
        <v>36</v>
      </c>
    </row>
    <row r="5" spans="2:27" ht="12.75" customHeight="1">
      <c r="B5" s="49">
        <v>1</v>
      </c>
      <c r="C5" s="50" t="str">
        <f>VLOOKUP(B5,Calcs!A$3:AB$7,2,FALSE)</f>
        <v>A</v>
      </c>
      <c r="D5" s="50">
        <f>VLOOKUP($C5,Calcs!$B$3:$AB$7,COLUMN(),FALSE)</f>
        <v>0</v>
      </c>
      <c r="E5" s="50">
        <f>VLOOKUP($C5,Calcs!$B$3:$AB$7,COLUMN(),FALSE)</f>
        <v>0</v>
      </c>
      <c r="F5" s="50">
        <f>VLOOKUP($C5,Calcs!$B$3:$AB$7,COLUMN(),FALSE)</f>
        <v>0</v>
      </c>
      <c r="G5" s="50">
        <f>VLOOKUP($C5,Calcs!$B$3:$AB$7,COLUMN(),FALSE)</f>
        <v>0</v>
      </c>
      <c r="H5" s="50">
        <f>VLOOKUP($C5,Calcs!$B$3:$AB$7,COLUMN(),FALSE)</f>
        <v>0</v>
      </c>
      <c r="I5" s="50">
        <f>VLOOKUP($C5,Calcs!$B$3:$AB$7,COLUMN(),FALSE)</f>
        <v>0</v>
      </c>
      <c r="J5" s="50">
        <f>VLOOKUP($C5,Calcs!$B$3:$AB$7,COLUMN(),FALSE)</f>
        <v>0</v>
      </c>
      <c r="K5" s="50">
        <f>VLOOKUP($C5,Calcs!$B$3:$AB$7,COLUMN(),FALSE)</f>
        <v>0</v>
      </c>
      <c r="L5" s="25">
        <f>VLOOKUP($C5,Calcs!$B$3:$AB$7,COLUMN(),FALSE)</f>
        <v>0</v>
      </c>
      <c r="M5" s="25">
        <f>VLOOKUP($C5,Calcs!$B$3:$AB$7,COLUMN(),FALSE)</f>
        <v>0</v>
      </c>
      <c r="N5" s="25">
        <f>VLOOKUP($C5,Calcs!$B$3:$AB$7,COLUMN(),FALSE)</f>
        <v>0</v>
      </c>
      <c r="O5" s="25">
        <f>VLOOKUP($C5,Calcs!$B$3:$AB$7,COLUMN(),FALSE)</f>
        <v>0</v>
      </c>
      <c r="P5" s="25">
        <f>VLOOKUP($C5,Calcs!$B$3:$AB$7,COLUMN(),FALSE)</f>
        <v>0</v>
      </c>
      <c r="Q5" s="25">
        <f>VLOOKUP($C5,Calcs!$B$3:$AB$7,COLUMN(),FALSE)</f>
        <v>0</v>
      </c>
      <c r="R5" s="25">
        <f>VLOOKUP($C5,Calcs!$B$3:$AB$7,COLUMN(),FALSE)</f>
        <v>0</v>
      </c>
      <c r="S5" s="25">
        <f>VLOOKUP($C5,Calcs!$B$3:$AB$7,COLUMN(),FALSE)</f>
        <v>0</v>
      </c>
      <c r="T5" s="25">
        <f>VLOOKUP($C5,Calcs!$B$3:$AB$7,COLUMN(),FALSE)</f>
        <v>0</v>
      </c>
      <c r="U5" s="25">
        <f>VLOOKUP($C5,Calcs!$B$3:$AB$7,COLUMN(),FALSE)</f>
        <v>0</v>
      </c>
      <c r="V5" s="25">
        <f>VLOOKUP($C5,Calcs!$B$3:$AB$7,COLUMN(),FALSE)</f>
        <v>0</v>
      </c>
      <c r="W5" s="25">
        <f>VLOOKUP($C5,Calcs!$B$3:$AB$7,COLUMN(),FALSE)</f>
        <v>0</v>
      </c>
      <c r="X5" s="25">
        <f>VLOOKUP($C5,Calcs!$B$3:$AB$7,COLUMN(),FALSE)</f>
        <v>0</v>
      </c>
      <c r="Y5" s="25">
        <f>VLOOKUP($C5,Calcs!$B$3:$AB$7,COLUMN(),FALSE)</f>
        <v>0</v>
      </c>
      <c r="Z5" s="25">
        <f>VLOOKUP($C5,Calcs!$B$3:$AB$7,COLUMN(),FALSE)</f>
        <v>0</v>
      </c>
      <c r="AA5" s="25">
        <f>VLOOKUP($C5,Calcs!$B$3:$AB$7,COLUMN(),FALSE)</f>
        <v>0</v>
      </c>
    </row>
    <row r="6" spans="2:27" ht="12.75" customHeight="1">
      <c r="B6" s="49">
        <f>IF(B5&lt;&gt;"",IF(B5='[1]Teams'!$B$2,"",B5+1),"")</f>
        <v>2</v>
      </c>
      <c r="C6" s="50" t="str">
        <f>VLOOKUP(B6,Calcs!A$3:AB$7,2,FALSE)</f>
        <v>B</v>
      </c>
      <c r="D6" s="50">
        <f>VLOOKUP($C6,Calcs!$B$3:$AB$7,COLUMN(),FALSE)</f>
        <v>0</v>
      </c>
      <c r="E6" s="50">
        <f>VLOOKUP($C6,Calcs!$B$3:$AB$7,COLUMN(),FALSE)</f>
        <v>0</v>
      </c>
      <c r="F6" s="50">
        <f>VLOOKUP($C6,Calcs!$B$3:$AB$7,COLUMN(),FALSE)</f>
        <v>0</v>
      </c>
      <c r="G6" s="50">
        <f>VLOOKUP($C6,Calcs!$B$3:$AB$7,COLUMN(),FALSE)</f>
        <v>0</v>
      </c>
      <c r="H6" s="50">
        <f>VLOOKUP($C6,Calcs!$B$3:$AB$7,COLUMN(),FALSE)</f>
        <v>0</v>
      </c>
      <c r="I6" s="50">
        <f>VLOOKUP($C6,Calcs!$B$3:$AB$7,COLUMN(),FALSE)</f>
        <v>0</v>
      </c>
      <c r="J6" s="50">
        <f>VLOOKUP($C6,Calcs!$B$3:$AB$7,COLUMN(),FALSE)</f>
        <v>0</v>
      </c>
      <c r="K6" s="50">
        <f>VLOOKUP($C6,Calcs!$B$3:$AB$7,COLUMN(),FALSE)</f>
        <v>0</v>
      </c>
      <c r="L6" s="25">
        <f>VLOOKUP($C6,Calcs!$B$3:$AB$7,COLUMN(),FALSE)</f>
        <v>0</v>
      </c>
      <c r="M6" s="25">
        <f>VLOOKUP($C6,Calcs!$B$3:$AB$7,COLUMN(),FALSE)</f>
        <v>0</v>
      </c>
      <c r="N6" s="25">
        <f>VLOOKUP($C6,Calcs!$B$3:$AB$7,COLUMN(),FALSE)</f>
        <v>0</v>
      </c>
      <c r="O6" s="25">
        <f>VLOOKUP($C6,Calcs!$B$3:$AB$7,COLUMN(),FALSE)</f>
        <v>0</v>
      </c>
      <c r="P6" s="25">
        <f>VLOOKUP($C6,Calcs!$B$3:$AB$7,COLUMN(),FALSE)</f>
        <v>0</v>
      </c>
      <c r="Q6" s="25">
        <f>VLOOKUP($C6,Calcs!$B$3:$AB$7,COLUMN(),FALSE)</f>
        <v>0</v>
      </c>
      <c r="R6" s="25">
        <f>VLOOKUP($C6,Calcs!$B$3:$AB$7,COLUMN(),FALSE)</f>
        <v>0</v>
      </c>
      <c r="S6" s="25">
        <f>VLOOKUP($C6,Calcs!$B$3:$AB$7,COLUMN(),FALSE)</f>
        <v>0</v>
      </c>
      <c r="T6" s="25">
        <f>VLOOKUP($C6,Calcs!$B$3:$AB$7,COLUMN(),FALSE)</f>
        <v>0</v>
      </c>
      <c r="U6" s="25">
        <f>VLOOKUP($C6,Calcs!$B$3:$AB$7,COLUMN(),FALSE)</f>
        <v>0</v>
      </c>
      <c r="V6" s="25">
        <f>VLOOKUP($C6,Calcs!$B$3:$AB$7,COLUMN(),FALSE)</f>
        <v>0</v>
      </c>
      <c r="W6" s="25">
        <f>VLOOKUP($C6,Calcs!$B$3:$AB$7,COLUMN(),FALSE)</f>
        <v>0</v>
      </c>
      <c r="X6" s="25">
        <f>VLOOKUP($C6,Calcs!$B$3:$AB$7,COLUMN(),FALSE)</f>
        <v>0</v>
      </c>
      <c r="Y6" s="25">
        <f>VLOOKUP($C6,Calcs!$B$3:$AB$7,COLUMN(),FALSE)</f>
        <v>0</v>
      </c>
      <c r="Z6" s="25">
        <f>VLOOKUP($C6,Calcs!$B$3:$AB$7,COLUMN(),FALSE)</f>
        <v>0</v>
      </c>
      <c r="AA6" s="25">
        <f>VLOOKUP($C6,Calcs!$B$3:$AB$7,COLUMN(),FALSE)</f>
        <v>0</v>
      </c>
    </row>
    <row r="7" spans="2:27" ht="12.75" customHeight="1">
      <c r="B7" s="49">
        <f>IF(B6&lt;&gt;"",IF(B6='[1]Teams'!$B$2,"",B6+1),"")</f>
        <v>3</v>
      </c>
      <c r="C7" s="50" t="str">
        <f>VLOOKUP(B7,Calcs!A$3:AB$7,2,FALSE)</f>
        <v>C</v>
      </c>
      <c r="D7" s="50">
        <f>VLOOKUP($C7,Calcs!$B$3:$AB$7,COLUMN(),FALSE)</f>
        <v>0</v>
      </c>
      <c r="E7" s="50">
        <f>VLOOKUP($C7,Calcs!$B$3:$AB$7,COLUMN(),FALSE)</f>
        <v>0</v>
      </c>
      <c r="F7" s="50">
        <f>VLOOKUP($C7,Calcs!$B$3:$AB$7,COLUMN(),FALSE)</f>
        <v>0</v>
      </c>
      <c r="G7" s="50">
        <f>VLOOKUP($C7,Calcs!$B$3:$AB$7,COLUMN(),FALSE)</f>
        <v>0</v>
      </c>
      <c r="H7" s="50">
        <f>VLOOKUP($C7,Calcs!$B$3:$AB$7,COLUMN(),FALSE)</f>
        <v>0</v>
      </c>
      <c r="I7" s="50">
        <f>VLOOKUP($C7,Calcs!$B$3:$AB$7,COLUMN(),FALSE)</f>
        <v>0</v>
      </c>
      <c r="J7" s="50">
        <f>VLOOKUP($C7,Calcs!$B$3:$AB$7,COLUMN(),FALSE)</f>
        <v>0</v>
      </c>
      <c r="K7" s="50">
        <f>VLOOKUP($C7,Calcs!$B$3:$AB$7,COLUMN(),FALSE)</f>
        <v>0</v>
      </c>
      <c r="L7" s="25">
        <f>VLOOKUP($C7,Calcs!$B$3:$AB$7,COLUMN(),FALSE)</f>
        <v>0</v>
      </c>
      <c r="M7" s="25">
        <f>VLOOKUP($C7,Calcs!$B$3:$AB$7,COLUMN(),FALSE)</f>
        <v>0</v>
      </c>
      <c r="N7" s="25">
        <f>VLOOKUP($C7,Calcs!$B$3:$AB$7,COLUMN(),FALSE)</f>
        <v>0</v>
      </c>
      <c r="O7" s="25">
        <f>VLOOKUP($C7,Calcs!$B$3:$AB$7,COLUMN(),FALSE)</f>
        <v>0</v>
      </c>
      <c r="P7" s="25">
        <f>VLOOKUP($C7,Calcs!$B$3:$AB$7,COLUMN(),FALSE)</f>
        <v>0</v>
      </c>
      <c r="Q7" s="25">
        <f>VLOOKUP($C7,Calcs!$B$3:$AB$7,COLUMN(),FALSE)</f>
        <v>0</v>
      </c>
      <c r="R7" s="25">
        <f>VLOOKUP($C7,Calcs!$B$3:$AB$7,COLUMN(),FALSE)</f>
        <v>0</v>
      </c>
      <c r="S7" s="25">
        <f>VLOOKUP($C7,Calcs!$B$3:$AB$7,COLUMN(),FALSE)</f>
        <v>0</v>
      </c>
      <c r="T7" s="25">
        <f>VLOOKUP($C7,Calcs!$B$3:$AB$7,COLUMN(),FALSE)</f>
        <v>0</v>
      </c>
      <c r="U7" s="25">
        <f>VLOOKUP($C7,Calcs!$B$3:$AB$7,COLUMN(),FALSE)</f>
        <v>0</v>
      </c>
      <c r="V7" s="25">
        <f>VLOOKUP($C7,Calcs!$B$3:$AB$7,COLUMN(),FALSE)</f>
        <v>0</v>
      </c>
      <c r="W7" s="25">
        <f>VLOOKUP($C7,Calcs!$B$3:$AB$7,COLUMN(),FALSE)</f>
        <v>0</v>
      </c>
      <c r="X7" s="25">
        <f>VLOOKUP($C7,Calcs!$B$3:$AB$7,COLUMN(),FALSE)</f>
        <v>0</v>
      </c>
      <c r="Y7" s="25">
        <f>VLOOKUP($C7,Calcs!$B$3:$AB$7,COLUMN(),FALSE)</f>
        <v>0</v>
      </c>
      <c r="Z7" s="25">
        <f>VLOOKUP($C7,Calcs!$B$3:$AB$7,COLUMN(),FALSE)</f>
        <v>0</v>
      </c>
      <c r="AA7" s="25">
        <f>VLOOKUP($C7,Calcs!$B$3:$AB$7,COLUMN(),FALSE)</f>
        <v>0</v>
      </c>
    </row>
    <row r="8" spans="2:27" ht="12.75" customHeight="1">
      <c r="B8" s="49">
        <f>IF(B7&lt;&gt;"",IF(B7='[1]Teams'!$B$2,"",B7+1),"")</f>
        <v>4</v>
      </c>
      <c r="C8" s="50" t="str">
        <f>VLOOKUP(B8,Calcs!A$3:AB$7,2,FALSE)</f>
        <v>D</v>
      </c>
      <c r="D8" s="50">
        <f>VLOOKUP($C8,Calcs!$B$3:$AB$7,COLUMN(),FALSE)</f>
        <v>0</v>
      </c>
      <c r="E8" s="50">
        <f>VLOOKUP($C8,Calcs!$B$3:$AB$7,COLUMN(),FALSE)</f>
        <v>0</v>
      </c>
      <c r="F8" s="50">
        <f>VLOOKUP($C8,Calcs!$B$3:$AB$7,COLUMN(),FALSE)</f>
        <v>0</v>
      </c>
      <c r="G8" s="50">
        <f>VLOOKUP($C8,Calcs!$B$3:$AB$7,COLUMN(),FALSE)</f>
        <v>0</v>
      </c>
      <c r="H8" s="50">
        <f>VLOOKUP($C8,Calcs!$B$3:$AB$7,COLUMN(),FALSE)</f>
        <v>0</v>
      </c>
      <c r="I8" s="50">
        <f>VLOOKUP($C8,Calcs!$B$3:$AB$7,COLUMN(),FALSE)</f>
        <v>0</v>
      </c>
      <c r="J8" s="50">
        <f>VLOOKUP($C8,Calcs!$B$3:$AB$7,COLUMN(),FALSE)</f>
        <v>0</v>
      </c>
      <c r="K8" s="50">
        <f>VLOOKUP($C8,Calcs!$B$3:$AB$7,COLUMN(),FALSE)</f>
        <v>0</v>
      </c>
      <c r="L8" s="25">
        <f>VLOOKUP($C8,Calcs!$B$3:$AB$7,COLUMN(),FALSE)</f>
        <v>0</v>
      </c>
      <c r="M8" s="25">
        <f>VLOOKUP($C8,Calcs!$B$3:$AB$7,COLUMN(),FALSE)</f>
        <v>0</v>
      </c>
      <c r="N8" s="25">
        <f>VLOOKUP($C8,Calcs!$B$3:$AB$7,COLUMN(),FALSE)</f>
        <v>0</v>
      </c>
      <c r="O8" s="25">
        <f>VLOOKUP($C8,Calcs!$B$3:$AB$7,COLUMN(),FALSE)</f>
        <v>0</v>
      </c>
      <c r="P8" s="25">
        <f>VLOOKUP($C8,Calcs!$B$3:$AB$7,COLUMN(),FALSE)</f>
        <v>0</v>
      </c>
      <c r="Q8" s="25">
        <f>VLOOKUP($C8,Calcs!$B$3:$AB$7,COLUMN(),FALSE)</f>
        <v>0</v>
      </c>
      <c r="R8" s="25">
        <f>VLOOKUP($C8,Calcs!$B$3:$AB$7,COLUMN(),FALSE)</f>
        <v>0</v>
      </c>
      <c r="S8" s="25">
        <f>VLOOKUP($C8,Calcs!$B$3:$AB$7,COLUMN(),FALSE)</f>
        <v>0</v>
      </c>
      <c r="T8" s="25">
        <f>VLOOKUP($C8,Calcs!$B$3:$AB$7,COLUMN(),FALSE)</f>
        <v>0</v>
      </c>
      <c r="U8" s="25">
        <f>VLOOKUP($C8,Calcs!$B$3:$AB$7,COLUMN(),FALSE)</f>
        <v>0</v>
      </c>
      <c r="V8" s="25">
        <f>VLOOKUP($C8,Calcs!$B$3:$AB$7,COLUMN(),FALSE)</f>
        <v>0</v>
      </c>
      <c r="W8" s="25">
        <f>VLOOKUP($C8,Calcs!$B$3:$AB$7,COLUMN(),FALSE)</f>
        <v>0</v>
      </c>
      <c r="X8" s="25">
        <f>VLOOKUP($C8,Calcs!$B$3:$AB$7,COLUMN(),FALSE)</f>
        <v>0</v>
      </c>
      <c r="Y8" s="25">
        <f>VLOOKUP($C8,Calcs!$B$3:$AB$7,COLUMN(),FALSE)</f>
        <v>0</v>
      </c>
      <c r="Z8" s="25">
        <f>VLOOKUP($C8,Calcs!$B$3:$AB$7,COLUMN(),FALSE)</f>
        <v>0</v>
      </c>
      <c r="AA8" s="25">
        <f>VLOOKUP($C8,Calcs!$B$3:$AB$7,COLUMN(),FALSE)</f>
        <v>0</v>
      </c>
    </row>
    <row r="9" spans="2:27" s="51" customFormat="1" ht="12.75" customHeight="1">
      <c r="B9" s="24"/>
      <c r="C9" s="52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ht="12.75" customHeight="1"/>
    <row r="11" ht="12.75" customHeight="1"/>
    <row r="12" ht="12.75" customHeight="1"/>
    <row r="13" ht="12.75" customHeight="1"/>
  </sheetData>
  <sheetProtection/>
  <mergeCells count="12">
    <mergeCell ref="J3:J4"/>
    <mergeCell ref="K3:K4"/>
    <mergeCell ref="L3:S3"/>
    <mergeCell ref="T3:AA3"/>
    <mergeCell ref="F3:F4"/>
    <mergeCell ref="G3:G4"/>
    <mergeCell ref="H3:H4"/>
    <mergeCell ref="I3:I4"/>
    <mergeCell ref="B3:B4"/>
    <mergeCell ref="C3:C4"/>
    <mergeCell ref="D3:D4"/>
    <mergeCell ref="E3:E4"/>
  </mergeCells>
  <conditionalFormatting sqref="B6:B9 C5:AA9">
    <cfRule type="expression" priority="1" dxfId="3" stopIfTrue="1">
      <formula>$B5&lt;&gt;""</formula>
    </cfRule>
  </conditionalFormatting>
  <conditionalFormatting sqref="B5">
    <cfRule type="expression" priority="2" dxfId="3" stopIfTrue="1">
      <formula>$B$5&lt;&gt;""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B1:R42"/>
  <sheetViews>
    <sheetView showGridLines="0" workbookViewId="0" topLeftCell="A1">
      <selection activeCell="G33" sqref="G33"/>
    </sheetView>
  </sheetViews>
  <sheetFormatPr defaultColWidth="9.140625" defaultRowHeight="12.75"/>
  <cols>
    <col min="1" max="2" width="4.7109375" style="3" customWidth="1"/>
    <col min="3" max="4" width="9.140625" style="3" customWidth="1"/>
    <col min="5" max="6" width="4.7109375" style="3" customWidth="1"/>
    <col min="7" max="7" width="9.140625" style="3" customWidth="1"/>
    <col min="8" max="8" width="4.7109375" style="3" customWidth="1"/>
    <col min="9" max="9" width="9.140625" style="3" customWidth="1"/>
    <col min="10" max="10" width="4.7109375" style="3" customWidth="1"/>
    <col min="11" max="12" width="9.140625" style="3" customWidth="1"/>
    <col min="13" max="14" width="4.7109375" style="3" customWidth="1"/>
    <col min="15" max="15" width="9.140625" style="3" customWidth="1"/>
    <col min="16" max="16" width="4.7109375" style="3" customWidth="1"/>
    <col min="17" max="16384" width="9.140625" style="3" customWidth="1"/>
  </cols>
  <sheetData>
    <row r="1" ht="12.75">
      <c r="C1" s="5" t="s">
        <v>5</v>
      </c>
    </row>
    <row r="2" ht="13.5" thickBot="1"/>
    <row r="3" spans="2:16" s="4" customFormat="1" ht="12.75">
      <c r="B3" s="15"/>
      <c r="C3" s="6" t="s">
        <v>20</v>
      </c>
      <c r="D3" s="6"/>
      <c r="E3" s="6"/>
      <c r="F3" s="6"/>
      <c r="G3" s="6"/>
      <c r="H3" s="7"/>
      <c r="I3" s="14"/>
      <c r="J3" s="15"/>
      <c r="K3" s="6" t="s">
        <v>21</v>
      </c>
      <c r="L3" s="6"/>
      <c r="M3" s="6"/>
      <c r="N3" s="6"/>
      <c r="O3" s="6"/>
      <c r="P3" s="7"/>
    </row>
    <row r="4" spans="2:16" ht="12.75">
      <c r="B4" s="8"/>
      <c r="C4" s="9"/>
      <c r="D4" s="9"/>
      <c r="E4" s="9"/>
      <c r="F4" s="9"/>
      <c r="G4" s="9"/>
      <c r="H4" s="10"/>
      <c r="I4" s="9"/>
      <c r="J4" s="8"/>
      <c r="K4" s="9"/>
      <c r="L4" s="9"/>
      <c r="M4" s="9"/>
      <c r="N4" s="9"/>
      <c r="O4" s="9"/>
      <c r="P4" s="10"/>
    </row>
    <row r="5" spans="2:16" ht="12.75">
      <c r="B5" s="8"/>
      <c r="C5" s="9" t="s">
        <v>3</v>
      </c>
      <c r="D5" s="9" t="s">
        <v>6</v>
      </c>
      <c r="E5" s="94" t="s">
        <v>0</v>
      </c>
      <c r="F5" s="94"/>
      <c r="G5" s="9" t="s">
        <v>7</v>
      </c>
      <c r="H5" s="10"/>
      <c r="I5" s="9"/>
      <c r="J5" s="8"/>
      <c r="K5" s="9" t="s">
        <v>3</v>
      </c>
      <c r="L5" s="9" t="s">
        <v>6</v>
      </c>
      <c r="M5" s="94" t="s">
        <v>0</v>
      </c>
      <c r="N5" s="94"/>
      <c r="O5" s="9" t="s">
        <v>7</v>
      </c>
      <c r="P5" s="10"/>
    </row>
    <row r="6" spans="2:16" ht="12.75">
      <c r="B6" s="8"/>
      <c r="C6" s="9">
        <v>1</v>
      </c>
      <c r="D6" s="9" t="str">
        <f>'Fixtures (6)'!B4</f>
        <v>A</v>
      </c>
      <c r="E6" s="81"/>
      <c r="F6" s="81"/>
      <c r="G6" s="9" t="str">
        <f>'Fixtures (6)'!E4</f>
        <v>B</v>
      </c>
      <c r="H6" s="10"/>
      <c r="I6" s="9"/>
      <c r="J6" s="8"/>
      <c r="K6" s="9">
        <v>1</v>
      </c>
      <c r="L6" s="9" t="str">
        <f>Setup!B15</f>
        <v>G</v>
      </c>
      <c r="M6" s="81"/>
      <c r="N6" s="81"/>
      <c r="O6" s="9" t="str">
        <f>Setup!B16</f>
        <v>H</v>
      </c>
      <c r="P6" s="10"/>
    </row>
    <row r="7" spans="2:16" ht="12.75">
      <c r="B7" s="8"/>
      <c r="C7" s="9">
        <v>1</v>
      </c>
      <c r="D7" s="9" t="str">
        <f>'Fixtures (6)'!B5</f>
        <v>C</v>
      </c>
      <c r="E7" s="81"/>
      <c r="F7" s="81"/>
      <c r="G7" s="9" t="str">
        <f>'Fixtures (6)'!E5</f>
        <v>D</v>
      </c>
      <c r="H7" s="10"/>
      <c r="I7" s="9"/>
      <c r="J7" s="8"/>
      <c r="K7" s="9">
        <v>1</v>
      </c>
      <c r="L7" s="9" t="str">
        <f>Setup!B17</f>
        <v>I</v>
      </c>
      <c r="M7" s="81"/>
      <c r="N7" s="81"/>
      <c r="O7" s="9" t="str">
        <f>Setup!B18</f>
        <v>J</v>
      </c>
      <c r="P7" s="10"/>
    </row>
    <row r="8" spans="2:16" ht="12.75">
      <c r="B8" s="8"/>
      <c r="C8" s="9">
        <v>1</v>
      </c>
      <c r="D8" s="9" t="str">
        <f>'Fixtures (6)'!B6</f>
        <v>E</v>
      </c>
      <c r="E8" s="81"/>
      <c r="F8" s="81"/>
      <c r="G8" s="9" t="str">
        <f>'Fixtures (6)'!E6</f>
        <v>F</v>
      </c>
      <c r="H8" s="10"/>
      <c r="I8" s="9"/>
      <c r="J8" s="8"/>
      <c r="K8" s="9">
        <v>1</v>
      </c>
      <c r="L8" s="9" t="str">
        <f>Setup!B19</f>
        <v>K</v>
      </c>
      <c r="M8" s="81"/>
      <c r="N8" s="81"/>
      <c r="O8" s="9" t="str">
        <f>Setup!B20</f>
        <v>L</v>
      </c>
      <c r="P8" s="10"/>
    </row>
    <row r="9" spans="2:16" ht="12.75">
      <c r="B9" s="8"/>
      <c r="C9" s="9">
        <v>2</v>
      </c>
      <c r="D9" s="9" t="str">
        <f>'Fixtures (6)'!B7</f>
        <v>A</v>
      </c>
      <c r="E9" s="81"/>
      <c r="F9" s="81"/>
      <c r="G9" s="9" t="str">
        <f>'Fixtures (6)'!E7</f>
        <v>C</v>
      </c>
      <c r="H9" s="10"/>
      <c r="I9" s="9"/>
      <c r="J9" s="8"/>
      <c r="K9" s="9">
        <v>2</v>
      </c>
      <c r="L9" s="9" t="str">
        <f>L6</f>
        <v>G</v>
      </c>
      <c r="M9" s="81"/>
      <c r="N9" s="81"/>
      <c r="O9" s="9" t="str">
        <f>L7</f>
        <v>I</v>
      </c>
      <c r="P9" s="10"/>
    </row>
    <row r="10" spans="2:16" ht="12.75">
      <c r="B10" s="8"/>
      <c r="C10" s="9">
        <v>2</v>
      </c>
      <c r="D10" s="9" t="str">
        <f>G7</f>
        <v>D</v>
      </c>
      <c r="E10" s="81"/>
      <c r="F10" s="81"/>
      <c r="G10" s="9" t="str">
        <f>G8</f>
        <v>F</v>
      </c>
      <c r="H10" s="10"/>
      <c r="I10" s="9"/>
      <c r="J10" s="8"/>
      <c r="K10" s="9">
        <v>2</v>
      </c>
      <c r="L10" s="9" t="str">
        <f>O7</f>
        <v>J</v>
      </c>
      <c r="M10" s="81"/>
      <c r="N10" s="81"/>
      <c r="O10" s="9" t="str">
        <f>O8</f>
        <v>L</v>
      </c>
      <c r="P10" s="10"/>
    </row>
    <row r="11" spans="2:16" ht="12.75">
      <c r="B11" s="8"/>
      <c r="C11" s="9">
        <v>2</v>
      </c>
      <c r="D11" s="9" t="str">
        <f>G6</f>
        <v>B</v>
      </c>
      <c r="E11" s="81"/>
      <c r="F11" s="81"/>
      <c r="G11" s="9" t="str">
        <f>D8</f>
        <v>E</v>
      </c>
      <c r="H11" s="10"/>
      <c r="I11" s="9"/>
      <c r="J11" s="8"/>
      <c r="K11" s="9">
        <v>2</v>
      </c>
      <c r="L11" s="9" t="str">
        <f>O6</f>
        <v>H</v>
      </c>
      <c r="M11" s="81"/>
      <c r="N11" s="81"/>
      <c r="O11" s="9" t="str">
        <f>L8</f>
        <v>K</v>
      </c>
      <c r="P11" s="10"/>
    </row>
    <row r="12" spans="2:16" ht="12.75">
      <c r="B12" s="8"/>
      <c r="C12" s="9">
        <v>3</v>
      </c>
      <c r="D12" s="9" t="str">
        <f>'Fixtures (6)'!B10</f>
        <v>A</v>
      </c>
      <c r="E12" s="81"/>
      <c r="F12" s="81"/>
      <c r="G12" s="9" t="str">
        <f>'Fixtures (6)'!E10</f>
        <v>D</v>
      </c>
      <c r="H12" s="10"/>
      <c r="I12" s="9"/>
      <c r="J12" s="8"/>
      <c r="K12" s="9">
        <v>3</v>
      </c>
      <c r="L12" s="9" t="str">
        <f>L6</f>
        <v>G</v>
      </c>
      <c r="M12" s="81"/>
      <c r="N12" s="81"/>
      <c r="O12" s="9" t="str">
        <f>O7</f>
        <v>J</v>
      </c>
      <c r="P12" s="10"/>
    </row>
    <row r="13" spans="2:16" ht="12.75">
      <c r="B13" s="8"/>
      <c r="C13" s="9">
        <v>3</v>
      </c>
      <c r="D13" s="9" t="str">
        <f>'Fixtures (6)'!B11</f>
        <v>B</v>
      </c>
      <c r="E13" s="81"/>
      <c r="F13" s="81"/>
      <c r="G13" s="9" t="str">
        <f>'Fixtures (6)'!E11</f>
        <v>F</v>
      </c>
      <c r="H13" s="10"/>
      <c r="J13" s="8"/>
      <c r="K13" s="9">
        <v>3</v>
      </c>
      <c r="L13" s="9" t="str">
        <f>O6</f>
        <v>H</v>
      </c>
      <c r="M13" s="81"/>
      <c r="N13" s="81"/>
      <c r="O13" s="9" t="str">
        <f>O8</f>
        <v>L</v>
      </c>
      <c r="P13" s="10"/>
    </row>
    <row r="14" spans="2:16" ht="12.75">
      <c r="B14" s="8"/>
      <c r="C14" s="9">
        <v>3</v>
      </c>
      <c r="D14" s="9" t="str">
        <f>'Fixtures (6)'!B12</f>
        <v>C</v>
      </c>
      <c r="E14" s="81"/>
      <c r="F14" s="81"/>
      <c r="G14" s="9" t="str">
        <f>'Fixtures (6)'!E12</f>
        <v>E</v>
      </c>
      <c r="H14" s="10"/>
      <c r="J14" s="8"/>
      <c r="K14" s="9">
        <v>3</v>
      </c>
      <c r="L14" s="9" t="str">
        <f>L7</f>
        <v>I</v>
      </c>
      <c r="M14" s="81"/>
      <c r="N14" s="81"/>
      <c r="O14" s="9" t="str">
        <f>L8</f>
        <v>K</v>
      </c>
      <c r="P14" s="10"/>
    </row>
    <row r="15" spans="2:16" ht="12.75">
      <c r="B15" s="8"/>
      <c r="C15" s="9">
        <v>4</v>
      </c>
      <c r="D15" s="9" t="str">
        <f>'Fixtures (6)'!B13</f>
        <v>A</v>
      </c>
      <c r="E15" s="81"/>
      <c r="F15" s="81"/>
      <c r="G15" s="9" t="str">
        <f>'Fixtures (6)'!E13</f>
        <v>F</v>
      </c>
      <c r="H15" s="10"/>
      <c r="J15" s="8"/>
      <c r="K15" s="9">
        <v>4</v>
      </c>
      <c r="L15" s="9" t="str">
        <f>L6</f>
        <v>G</v>
      </c>
      <c r="M15" s="81"/>
      <c r="N15" s="81"/>
      <c r="O15" s="9" t="str">
        <f>O8</f>
        <v>L</v>
      </c>
      <c r="P15" s="10"/>
    </row>
    <row r="16" spans="2:16" ht="12.75">
      <c r="B16" s="8"/>
      <c r="C16" s="9">
        <v>4</v>
      </c>
      <c r="D16" s="9" t="str">
        <f>'Fixtures (6)'!B14</f>
        <v>B</v>
      </c>
      <c r="E16" s="81"/>
      <c r="F16" s="81"/>
      <c r="G16" s="9" t="str">
        <f>'Fixtures (6)'!E14</f>
        <v>C</v>
      </c>
      <c r="H16" s="10"/>
      <c r="J16" s="8"/>
      <c r="K16" s="9">
        <v>4</v>
      </c>
      <c r="L16" s="9" t="str">
        <f>O6</f>
        <v>H</v>
      </c>
      <c r="M16" s="81"/>
      <c r="N16" s="81"/>
      <c r="O16" s="9" t="str">
        <f>L7</f>
        <v>I</v>
      </c>
      <c r="P16" s="10"/>
    </row>
    <row r="17" spans="2:16" ht="12.75">
      <c r="B17" s="8"/>
      <c r="C17" s="9">
        <v>4</v>
      </c>
      <c r="D17" s="9" t="str">
        <f>'Fixtures (6)'!B15</f>
        <v>D</v>
      </c>
      <c r="E17" s="81"/>
      <c r="F17" s="81"/>
      <c r="G17" s="9" t="str">
        <f>'Fixtures (6)'!E15</f>
        <v>E</v>
      </c>
      <c r="H17" s="10"/>
      <c r="J17" s="8"/>
      <c r="K17" s="9">
        <v>4</v>
      </c>
      <c r="L17" s="9" t="str">
        <f>O7</f>
        <v>J</v>
      </c>
      <c r="M17" s="81"/>
      <c r="N17" s="81"/>
      <c r="O17" s="9" t="str">
        <f>L8</f>
        <v>K</v>
      </c>
      <c r="P17" s="10"/>
    </row>
    <row r="18" spans="2:16" ht="12.75">
      <c r="B18" s="8"/>
      <c r="C18" s="9">
        <v>5</v>
      </c>
      <c r="D18" s="9" t="str">
        <f>'Fixtures (6)'!B16</f>
        <v>B</v>
      </c>
      <c r="E18" s="81"/>
      <c r="F18" s="81"/>
      <c r="G18" s="9" t="str">
        <f>'Fixtures (6)'!E16</f>
        <v>D</v>
      </c>
      <c r="H18" s="10"/>
      <c r="J18" s="8"/>
      <c r="K18" s="9">
        <v>5</v>
      </c>
      <c r="L18" s="9" t="str">
        <f>O6</f>
        <v>H</v>
      </c>
      <c r="M18" s="81"/>
      <c r="N18" s="81"/>
      <c r="O18" s="9" t="str">
        <f>O7</f>
        <v>J</v>
      </c>
      <c r="P18" s="10"/>
    </row>
    <row r="19" spans="2:16" ht="12.75">
      <c r="B19" s="8"/>
      <c r="C19" s="9">
        <v>5</v>
      </c>
      <c r="D19" s="9" t="str">
        <f>'Fixtures (6)'!B17</f>
        <v>A</v>
      </c>
      <c r="E19" s="81"/>
      <c r="F19" s="81"/>
      <c r="G19" s="9" t="str">
        <f>'Fixtures (6)'!E17</f>
        <v>E</v>
      </c>
      <c r="H19" s="10"/>
      <c r="J19" s="8"/>
      <c r="K19" s="9">
        <v>5</v>
      </c>
      <c r="L19" s="9" t="str">
        <f>L6</f>
        <v>G</v>
      </c>
      <c r="M19" s="81"/>
      <c r="N19" s="81"/>
      <c r="O19" s="9" t="str">
        <f>L8</f>
        <v>K</v>
      </c>
      <c r="P19" s="10"/>
    </row>
    <row r="20" spans="2:16" ht="12.75">
      <c r="B20" s="8"/>
      <c r="C20" s="9">
        <v>5</v>
      </c>
      <c r="D20" s="9" t="str">
        <f>'Fixtures (6)'!B18</f>
        <v>C</v>
      </c>
      <c r="E20" s="81"/>
      <c r="F20" s="81"/>
      <c r="G20" s="9" t="str">
        <f>'Fixtures (6)'!E18</f>
        <v>F</v>
      </c>
      <c r="H20" s="10"/>
      <c r="J20" s="8"/>
      <c r="K20" s="9">
        <v>5</v>
      </c>
      <c r="L20" s="9" t="str">
        <f>L7</f>
        <v>I</v>
      </c>
      <c r="M20" s="81"/>
      <c r="N20" s="81"/>
      <c r="O20" s="9" t="str">
        <f>O8</f>
        <v>L</v>
      </c>
      <c r="P20" s="10"/>
    </row>
    <row r="21" spans="2:16" ht="13.5" thickBot="1">
      <c r="B21" s="11"/>
      <c r="C21" s="12"/>
      <c r="D21" s="12"/>
      <c r="E21" s="12"/>
      <c r="F21" s="12"/>
      <c r="G21" s="12"/>
      <c r="H21" s="13"/>
      <c r="J21" s="11"/>
      <c r="K21" s="12"/>
      <c r="L21" s="12"/>
      <c r="M21" s="12"/>
      <c r="N21" s="12"/>
      <c r="O21" s="12"/>
      <c r="P21" s="13"/>
    </row>
    <row r="42" ht="12.75">
      <c r="R42" s="75" t="s">
        <v>70</v>
      </c>
    </row>
  </sheetData>
  <sheetProtection sheet="1" objects="1" scenarios="1"/>
  <mergeCells count="2">
    <mergeCell ref="E5:F5"/>
    <mergeCell ref="M5:N5"/>
  </mergeCells>
  <conditionalFormatting sqref="E6:F20 M6:N20">
    <cfRule type="expression" priority="1" dxfId="1" stopIfTrue="1">
      <formula>ISBLANK(E6)</formula>
    </cfRule>
  </conditionalFormatting>
  <conditionalFormatting sqref="D6:D20">
    <cfRule type="expression" priority="2" dxfId="2" stopIfTrue="1">
      <formula>$E6&gt;$F6</formula>
    </cfRule>
  </conditionalFormatting>
  <conditionalFormatting sqref="G6:G20">
    <cfRule type="expression" priority="3" dxfId="2" stopIfTrue="1">
      <formula>$F6&gt;$E6</formula>
    </cfRule>
  </conditionalFormatting>
  <conditionalFormatting sqref="L6:L20">
    <cfRule type="expression" priority="4" dxfId="2" stopIfTrue="1">
      <formula>$M6&gt;$N6</formula>
    </cfRule>
  </conditionalFormatting>
  <conditionalFormatting sqref="O6:O20">
    <cfRule type="expression" priority="5" dxfId="2" stopIfTrue="1">
      <formula>$N6&gt;$M6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/>
  <dimension ref="B1:AA47"/>
  <sheetViews>
    <sheetView showGridLines="0" workbookViewId="0" topLeftCell="A1">
      <selection activeCell="O36" sqref="O36"/>
    </sheetView>
  </sheetViews>
  <sheetFormatPr defaultColWidth="9.140625" defaultRowHeight="12.75"/>
  <cols>
    <col min="1" max="1" width="4.00390625" style="45" customWidth="1"/>
    <col min="2" max="2" width="6.8515625" style="45" customWidth="1"/>
    <col min="3" max="3" width="25.140625" style="45" bestFit="1" customWidth="1"/>
    <col min="4" max="6" width="4.7109375" style="45" customWidth="1"/>
    <col min="7" max="7" width="4.7109375" style="46" customWidth="1"/>
    <col min="8" max="33" width="4.7109375" style="45" customWidth="1"/>
    <col min="34" max="16384" width="9.140625" style="45" customWidth="1"/>
  </cols>
  <sheetData>
    <row r="1" ht="12.75" customHeight="1">
      <c r="B1" s="53" t="s">
        <v>42</v>
      </c>
    </row>
    <row r="2" ht="12.75" customHeight="1" thickBot="1"/>
    <row r="3" spans="2:27" s="47" customFormat="1" ht="12.75" customHeight="1" thickBot="1">
      <c r="B3" s="87" t="s">
        <v>35</v>
      </c>
      <c r="C3" s="89" t="s">
        <v>23</v>
      </c>
      <c r="D3" s="89" t="s">
        <v>25</v>
      </c>
      <c r="E3" s="89" t="s">
        <v>26</v>
      </c>
      <c r="F3" s="89" t="s">
        <v>11</v>
      </c>
      <c r="G3" s="89" t="s">
        <v>19</v>
      </c>
      <c r="H3" s="89" t="s">
        <v>13</v>
      </c>
      <c r="I3" s="89" t="s">
        <v>8</v>
      </c>
      <c r="J3" s="89" t="s">
        <v>27</v>
      </c>
      <c r="K3" s="89" t="s">
        <v>36</v>
      </c>
      <c r="L3" s="91" t="s">
        <v>37</v>
      </c>
      <c r="M3" s="92"/>
      <c r="N3" s="92"/>
      <c r="O3" s="92"/>
      <c r="P3" s="92"/>
      <c r="Q3" s="92"/>
      <c r="R3" s="92"/>
      <c r="S3" s="93"/>
      <c r="T3" s="91" t="s">
        <v>38</v>
      </c>
      <c r="U3" s="92"/>
      <c r="V3" s="92"/>
      <c r="W3" s="92"/>
      <c r="X3" s="92"/>
      <c r="Y3" s="92"/>
      <c r="Z3" s="92"/>
      <c r="AA3" s="93"/>
    </row>
    <row r="4" spans="2:27" s="23" customFormat="1" ht="12.75" customHeight="1" thickBot="1">
      <c r="B4" s="88"/>
      <c r="C4" s="90"/>
      <c r="D4" s="90"/>
      <c r="E4" s="90"/>
      <c r="F4" s="90"/>
      <c r="G4" s="90"/>
      <c r="H4" s="90"/>
      <c r="I4" s="90"/>
      <c r="J4" s="90"/>
      <c r="K4" s="90"/>
      <c r="L4" s="48" t="s">
        <v>25</v>
      </c>
      <c r="M4" s="48" t="s">
        <v>26</v>
      </c>
      <c r="N4" s="48" t="s">
        <v>11</v>
      </c>
      <c r="O4" s="48" t="s">
        <v>19</v>
      </c>
      <c r="P4" s="48" t="s">
        <v>13</v>
      </c>
      <c r="Q4" s="48" t="s">
        <v>8</v>
      </c>
      <c r="R4" s="48" t="s">
        <v>27</v>
      </c>
      <c r="S4" s="48" t="s">
        <v>36</v>
      </c>
      <c r="T4" s="48" t="s">
        <v>25</v>
      </c>
      <c r="U4" s="48" t="s">
        <v>26</v>
      </c>
      <c r="V4" s="48" t="s">
        <v>11</v>
      </c>
      <c r="W4" s="48" t="s">
        <v>19</v>
      </c>
      <c r="X4" s="48" t="s">
        <v>13</v>
      </c>
      <c r="Y4" s="48" t="s">
        <v>8</v>
      </c>
      <c r="Z4" s="48" t="s">
        <v>27</v>
      </c>
      <c r="AA4" s="48" t="s">
        <v>36</v>
      </c>
    </row>
    <row r="5" spans="2:27" ht="12" customHeight="1">
      <c r="B5" s="49">
        <v>1</v>
      </c>
      <c r="C5" s="50" t="str">
        <f>VLOOKUP(B5,Calcs!$A$118:$AB$124,2,FALSE)</f>
        <v>A</v>
      </c>
      <c r="D5" s="50">
        <f>VLOOKUP($C5,Calcs!$B$118:$AB$124,COLUMN(),FALSE)</f>
        <v>0</v>
      </c>
      <c r="E5" s="50">
        <f>VLOOKUP($C5,Calcs!$B$118:$AB$124,COLUMN(),FALSE)</f>
        <v>0</v>
      </c>
      <c r="F5" s="50">
        <f>VLOOKUP($C5,Calcs!$B$118:$AB$124,COLUMN(),FALSE)</f>
        <v>0</v>
      </c>
      <c r="G5" s="50">
        <f>VLOOKUP($C5,Calcs!$B$118:$AB$124,COLUMN(),FALSE)</f>
        <v>0</v>
      </c>
      <c r="H5" s="50">
        <f>VLOOKUP($C5,Calcs!$B$118:$AB$124,COLUMN(),FALSE)</f>
        <v>0</v>
      </c>
      <c r="I5" s="50">
        <f>VLOOKUP($C5,Calcs!$B$118:$AB$124,COLUMN(),FALSE)</f>
        <v>0</v>
      </c>
      <c r="J5" s="50">
        <f>VLOOKUP($C5,Calcs!$B$118:$AB$124,COLUMN(),FALSE)</f>
        <v>0</v>
      </c>
      <c r="K5" s="50">
        <f>VLOOKUP($C5,Calcs!$B$118:$AB$124,COLUMN(),FALSE)</f>
        <v>0</v>
      </c>
      <c r="L5" s="25">
        <f>VLOOKUP($C5,Calcs!$B$118:$AB$124,COLUMN(),FALSE)</f>
        <v>0</v>
      </c>
      <c r="M5" s="25">
        <f>VLOOKUP($C5,Calcs!$B$118:$AB$124,COLUMN(),FALSE)</f>
        <v>0</v>
      </c>
      <c r="N5" s="25">
        <f>VLOOKUP($C5,Calcs!$B$118:$AB$124,COLUMN(),FALSE)</f>
        <v>0</v>
      </c>
      <c r="O5" s="25">
        <f>VLOOKUP($C5,Calcs!$B$118:$AB$124,COLUMN(),FALSE)</f>
        <v>0</v>
      </c>
      <c r="P5" s="25">
        <f>VLOOKUP($C5,Calcs!$B$118:$AB$124,COLUMN(),FALSE)</f>
        <v>0</v>
      </c>
      <c r="Q5" s="25">
        <f>VLOOKUP($C5,Calcs!$B$118:$AB$124,COLUMN(),FALSE)</f>
        <v>0</v>
      </c>
      <c r="R5" s="25">
        <f>VLOOKUP($C5,Calcs!$B$118:$AB$124,COLUMN(),FALSE)</f>
        <v>0</v>
      </c>
      <c r="S5" s="25">
        <f>VLOOKUP($C5,Calcs!$B$118:$AB$124,COLUMN(),FALSE)</f>
        <v>0</v>
      </c>
      <c r="T5" s="25">
        <f>VLOOKUP($C5,Calcs!$B$118:$AB$124,COLUMN(),FALSE)</f>
        <v>0</v>
      </c>
      <c r="U5" s="25">
        <f>VLOOKUP($C5,Calcs!$B$118:$AB$124,COLUMN(),FALSE)</f>
        <v>0</v>
      </c>
      <c r="V5" s="25">
        <f>VLOOKUP($C5,Calcs!$B$118:$AB$124,COLUMN(),FALSE)</f>
        <v>0</v>
      </c>
      <c r="W5" s="25">
        <f>VLOOKUP($C5,Calcs!$B$118:$AB$124,COLUMN(),FALSE)</f>
        <v>0</v>
      </c>
      <c r="X5" s="25">
        <f>VLOOKUP($C5,Calcs!$B$118:$AB$124,COLUMN(),FALSE)</f>
        <v>0</v>
      </c>
      <c r="Y5" s="25">
        <f>VLOOKUP($C5,Calcs!$B$118:$AB$124,COLUMN(),FALSE)</f>
        <v>0</v>
      </c>
      <c r="Z5" s="25">
        <f>VLOOKUP($C5,Calcs!$B$118:$AB$124,COLUMN(),FALSE)</f>
        <v>0</v>
      </c>
      <c r="AA5" s="25">
        <f>VLOOKUP($C5,Calcs!$B$118:$AB$124,COLUMN(),FALSE)</f>
        <v>0</v>
      </c>
    </row>
    <row r="6" spans="2:27" ht="12" customHeight="1">
      <c r="B6" s="49">
        <f>IF(B5&lt;&gt;"",IF(B5='[1]Teams'!$B$2,"",B5+1),"")</f>
        <v>2</v>
      </c>
      <c r="C6" s="50" t="str">
        <f>VLOOKUP(B6,Calcs!$A$118:$AB$124,2,FALSE)</f>
        <v>B</v>
      </c>
      <c r="D6" s="50">
        <f>VLOOKUP($C6,Calcs!$B$118:$AB$124,COLUMN(),FALSE)</f>
        <v>0</v>
      </c>
      <c r="E6" s="50">
        <f>VLOOKUP($C6,Calcs!$B$118:$AB$124,COLUMN(),FALSE)</f>
        <v>0</v>
      </c>
      <c r="F6" s="50">
        <f>VLOOKUP($C6,Calcs!$B$118:$AB$124,COLUMN(),FALSE)</f>
        <v>0</v>
      </c>
      <c r="G6" s="50">
        <f>VLOOKUP($C6,Calcs!$B$118:$AB$124,COLUMN(),FALSE)</f>
        <v>0</v>
      </c>
      <c r="H6" s="50">
        <f>VLOOKUP($C6,Calcs!$B$118:$AB$124,COLUMN(),FALSE)</f>
        <v>0</v>
      </c>
      <c r="I6" s="50">
        <f>VLOOKUP($C6,Calcs!$B$118:$AB$124,COLUMN(),FALSE)</f>
        <v>0</v>
      </c>
      <c r="J6" s="50">
        <f>VLOOKUP($C6,Calcs!$B$118:$AB$124,COLUMN(),FALSE)</f>
        <v>0</v>
      </c>
      <c r="K6" s="50">
        <f>VLOOKUP($C6,Calcs!$B$118:$AB$124,COLUMN(),FALSE)</f>
        <v>0</v>
      </c>
      <c r="L6" s="25">
        <f>VLOOKUP($C6,Calcs!$B$118:$AB$124,COLUMN(),FALSE)</f>
        <v>0</v>
      </c>
      <c r="M6" s="25">
        <f>VLOOKUP($C6,Calcs!$B$118:$AB$124,COLUMN(),FALSE)</f>
        <v>0</v>
      </c>
      <c r="N6" s="25">
        <f>VLOOKUP($C6,Calcs!$B$118:$AB$124,COLUMN(),FALSE)</f>
        <v>0</v>
      </c>
      <c r="O6" s="25">
        <f>VLOOKUP($C6,Calcs!$B$118:$AB$124,COLUMN(),FALSE)</f>
        <v>0</v>
      </c>
      <c r="P6" s="25">
        <f>VLOOKUP($C6,Calcs!$B$118:$AB$124,COLUMN(),FALSE)</f>
        <v>0</v>
      </c>
      <c r="Q6" s="25">
        <f>VLOOKUP($C6,Calcs!$B$118:$AB$124,COLUMN(),FALSE)</f>
        <v>0</v>
      </c>
      <c r="R6" s="25">
        <f>VLOOKUP($C6,Calcs!$B$118:$AB$124,COLUMN(),FALSE)</f>
        <v>0</v>
      </c>
      <c r="S6" s="25">
        <f>VLOOKUP($C6,Calcs!$B$118:$AB$124,COLUMN(),FALSE)</f>
        <v>0</v>
      </c>
      <c r="T6" s="25">
        <f>VLOOKUP($C6,Calcs!$B$118:$AB$124,COLUMN(),FALSE)</f>
        <v>0</v>
      </c>
      <c r="U6" s="25">
        <f>VLOOKUP($C6,Calcs!$B$118:$AB$124,COLUMN(),FALSE)</f>
        <v>0</v>
      </c>
      <c r="V6" s="25">
        <f>VLOOKUP($C6,Calcs!$B$118:$AB$124,COLUMN(),FALSE)</f>
        <v>0</v>
      </c>
      <c r="W6" s="25">
        <f>VLOOKUP($C6,Calcs!$B$118:$AB$124,COLUMN(),FALSE)</f>
        <v>0</v>
      </c>
      <c r="X6" s="25">
        <f>VLOOKUP($C6,Calcs!$B$118:$AB$124,COLUMN(),FALSE)</f>
        <v>0</v>
      </c>
      <c r="Y6" s="25">
        <f>VLOOKUP($C6,Calcs!$B$118:$AB$124,COLUMN(),FALSE)</f>
        <v>0</v>
      </c>
      <c r="Z6" s="25">
        <f>VLOOKUP($C6,Calcs!$B$118:$AB$124,COLUMN(),FALSE)</f>
        <v>0</v>
      </c>
      <c r="AA6" s="25">
        <f>VLOOKUP($C6,Calcs!$B$118:$AB$124,COLUMN(),FALSE)</f>
        <v>0</v>
      </c>
    </row>
    <row r="7" spans="2:27" ht="12" customHeight="1">
      <c r="B7" s="49">
        <f>IF(B6&lt;&gt;"",IF(B6='[1]Teams'!$B$2,"",B6+1),"")</f>
        <v>3</v>
      </c>
      <c r="C7" s="50" t="str">
        <f>VLOOKUP(B7,Calcs!$A$118:$AB$124,2,FALSE)</f>
        <v>C</v>
      </c>
      <c r="D7" s="50">
        <f>VLOOKUP($C7,Calcs!$B$118:$AB$124,COLUMN(),FALSE)</f>
        <v>0</v>
      </c>
      <c r="E7" s="50">
        <f>VLOOKUP($C7,Calcs!$B$118:$AB$124,COLUMN(),FALSE)</f>
        <v>0</v>
      </c>
      <c r="F7" s="50">
        <f>VLOOKUP($C7,Calcs!$B$118:$AB$124,COLUMN(),FALSE)</f>
        <v>0</v>
      </c>
      <c r="G7" s="50">
        <f>VLOOKUP($C7,Calcs!$B$118:$AB$124,COLUMN(),FALSE)</f>
        <v>0</v>
      </c>
      <c r="H7" s="50">
        <f>VLOOKUP($C7,Calcs!$B$118:$AB$124,COLUMN(),FALSE)</f>
        <v>0</v>
      </c>
      <c r="I7" s="50">
        <f>VLOOKUP($C7,Calcs!$B$118:$AB$124,COLUMN(),FALSE)</f>
        <v>0</v>
      </c>
      <c r="J7" s="50">
        <f>VLOOKUP($C7,Calcs!$B$118:$AB$124,COLUMN(),FALSE)</f>
        <v>0</v>
      </c>
      <c r="K7" s="50">
        <f>VLOOKUP($C7,Calcs!$B$118:$AB$124,COLUMN(),FALSE)</f>
        <v>0</v>
      </c>
      <c r="L7" s="25">
        <f>VLOOKUP($C7,Calcs!$B$118:$AB$124,COLUMN(),FALSE)</f>
        <v>0</v>
      </c>
      <c r="M7" s="25">
        <f>VLOOKUP($C7,Calcs!$B$118:$AB$124,COLUMN(),FALSE)</f>
        <v>0</v>
      </c>
      <c r="N7" s="25">
        <f>VLOOKUP($C7,Calcs!$B$118:$AB$124,COLUMN(),FALSE)</f>
        <v>0</v>
      </c>
      <c r="O7" s="25">
        <f>VLOOKUP($C7,Calcs!$B$118:$AB$124,COLUMN(),FALSE)</f>
        <v>0</v>
      </c>
      <c r="P7" s="25">
        <f>VLOOKUP($C7,Calcs!$B$118:$AB$124,COLUMN(),FALSE)</f>
        <v>0</v>
      </c>
      <c r="Q7" s="25">
        <f>VLOOKUP($C7,Calcs!$B$118:$AB$124,COLUMN(),FALSE)</f>
        <v>0</v>
      </c>
      <c r="R7" s="25">
        <f>VLOOKUP($C7,Calcs!$B$118:$AB$124,COLUMN(),FALSE)</f>
        <v>0</v>
      </c>
      <c r="S7" s="25">
        <f>VLOOKUP($C7,Calcs!$B$118:$AB$124,COLUMN(),FALSE)</f>
        <v>0</v>
      </c>
      <c r="T7" s="25">
        <f>VLOOKUP($C7,Calcs!$B$118:$AB$124,COLUMN(),FALSE)</f>
        <v>0</v>
      </c>
      <c r="U7" s="25">
        <f>VLOOKUP($C7,Calcs!$B$118:$AB$124,COLUMN(),FALSE)</f>
        <v>0</v>
      </c>
      <c r="V7" s="25">
        <f>VLOOKUP($C7,Calcs!$B$118:$AB$124,COLUMN(),FALSE)</f>
        <v>0</v>
      </c>
      <c r="W7" s="25">
        <f>VLOOKUP($C7,Calcs!$B$118:$AB$124,COLUMN(),FALSE)</f>
        <v>0</v>
      </c>
      <c r="X7" s="25">
        <f>VLOOKUP($C7,Calcs!$B$118:$AB$124,COLUMN(),FALSE)</f>
        <v>0</v>
      </c>
      <c r="Y7" s="25">
        <f>VLOOKUP($C7,Calcs!$B$118:$AB$124,COLUMN(),FALSE)</f>
        <v>0</v>
      </c>
      <c r="Z7" s="25">
        <f>VLOOKUP($C7,Calcs!$B$118:$AB$124,COLUMN(),FALSE)</f>
        <v>0</v>
      </c>
      <c r="AA7" s="25">
        <f>VLOOKUP($C7,Calcs!$B$118:$AB$124,COLUMN(),FALSE)</f>
        <v>0</v>
      </c>
    </row>
    <row r="8" spans="2:27" ht="12" customHeight="1">
      <c r="B8" s="49">
        <f>IF(B7&lt;&gt;"",IF(B7='[1]Teams'!$B$2,"",B7+1),"")</f>
        <v>4</v>
      </c>
      <c r="C8" s="50" t="str">
        <f>VLOOKUP(B8,Calcs!$A$118:$AB$124,2,FALSE)</f>
        <v>D</v>
      </c>
      <c r="D8" s="50">
        <f>VLOOKUP($C8,Calcs!$B$118:$AB$124,COLUMN(),FALSE)</f>
        <v>0</v>
      </c>
      <c r="E8" s="50">
        <f>VLOOKUP($C8,Calcs!$B$118:$AB$124,COLUMN(),FALSE)</f>
        <v>0</v>
      </c>
      <c r="F8" s="50">
        <f>VLOOKUP($C8,Calcs!$B$118:$AB$124,COLUMN(),FALSE)</f>
        <v>0</v>
      </c>
      <c r="G8" s="50">
        <f>VLOOKUP($C8,Calcs!$B$118:$AB$124,COLUMN(),FALSE)</f>
        <v>0</v>
      </c>
      <c r="H8" s="50">
        <f>VLOOKUP($C8,Calcs!$B$118:$AB$124,COLUMN(),FALSE)</f>
        <v>0</v>
      </c>
      <c r="I8" s="50">
        <f>VLOOKUP($C8,Calcs!$B$118:$AB$124,COLUMN(),FALSE)</f>
        <v>0</v>
      </c>
      <c r="J8" s="50">
        <f>VLOOKUP($C8,Calcs!$B$118:$AB$124,COLUMN(),FALSE)</f>
        <v>0</v>
      </c>
      <c r="K8" s="50">
        <f>VLOOKUP($C8,Calcs!$B$118:$AB$124,COLUMN(),FALSE)</f>
        <v>0</v>
      </c>
      <c r="L8" s="25">
        <f>VLOOKUP($C8,Calcs!$B$118:$AB$124,COLUMN(),FALSE)</f>
        <v>0</v>
      </c>
      <c r="M8" s="25">
        <f>VLOOKUP($C8,Calcs!$B$118:$AB$124,COLUMN(),FALSE)</f>
        <v>0</v>
      </c>
      <c r="N8" s="25">
        <f>VLOOKUP($C8,Calcs!$B$118:$AB$124,COLUMN(),FALSE)</f>
        <v>0</v>
      </c>
      <c r="O8" s="25">
        <f>VLOOKUP($C8,Calcs!$B$118:$AB$124,COLUMN(),FALSE)</f>
        <v>0</v>
      </c>
      <c r="P8" s="25">
        <f>VLOOKUP($C8,Calcs!$B$118:$AB$124,COLUMN(),FALSE)</f>
        <v>0</v>
      </c>
      <c r="Q8" s="25">
        <f>VLOOKUP($C8,Calcs!$B$118:$AB$124,COLUMN(),FALSE)</f>
        <v>0</v>
      </c>
      <c r="R8" s="25">
        <f>VLOOKUP($C8,Calcs!$B$118:$AB$124,COLUMN(),FALSE)</f>
        <v>0</v>
      </c>
      <c r="S8" s="25">
        <f>VLOOKUP($C8,Calcs!$B$118:$AB$124,COLUMN(),FALSE)</f>
        <v>0</v>
      </c>
      <c r="T8" s="25">
        <f>VLOOKUP($C8,Calcs!$B$118:$AB$124,COLUMN(),FALSE)</f>
        <v>0</v>
      </c>
      <c r="U8" s="25">
        <f>VLOOKUP($C8,Calcs!$B$118:$AB$124,COLUMN(),FALSE)</f>
        <v>0</v>
      </c>
      <c r="V8" s="25">
        <f>VLOOKUP($C8,Calcs!$B$118:$AB$124,COLUMN(),FALSE)</f>
        <v>0</v>
      </c>
      <c r="W8" s="25">
        <f>VLOOKUP($C8,Calcs!$B$118:$AB$124,COLUMN(),FALSE)</f>
        <v>0</v>
      </c>
      <c r="X8" s="25">
        <f>VLOOKUP($C8,Calcs!$B$118:$AB$124,COLUMN(),FALSE)</f>
        <v>0</v>
      </c>
      <c r="Y8" s="25">
        <f>VLOOKUP($C8,Calcs!$B$118:$AB$124,COLUMN(),FALSE)</f>
        <v>0</v>
      </c>
      <c r="Z8" s="25">
        <f>VLOOKUP($C8,Calcs!$B$118:$AB$124,COLUMN(),FALSE)</f>
        <v>0</v>
      </c>
      <c r="AA8" s="25">
        <f>VLOOKUP($C8,Calcs!$B$118:$AB$124,COLUMN(),FALSE)</f>
        <v>0</v>
      </c>
    </row>
    <row r="9" spans="2:27" s="51" customFormat="1" ht="12" customHeight="1">
      <c r="B9" s="49">
        <f>IF(B8&lt;&gt;"",IF(B8='[1]Teams'!$B$2,"",B8+1),"")</f>
        <v>5</v>
      </c>
      <c r="C9" s="50" t="str">
        <f>VLOOKUP(B9,Calcs!$A$118:$AB$124,2,FALSE)</f>
        <v>E</v>
      </c>
      <c r="D9" s="50">
        <f>VLOOKUP($C9,Calcs!$B$118:$AB$124,COLUMN(),FALSE)</f>
        <v>0</v>
      </c>
      <c r="E9" s="50">
        <f>VLOOKUP($C9,Calcs!$B$118:$AB$124,COLUMN(),FALSE)</f>
        <v>0</v>
      </c>
      <c r="F9" s="50">
        <f>VLOOKUP($C9,Calcs!$B$118:$AB$124,COLUMN(),FALSE)</f>
        <v>0</v>
      </c>
      <c r="G9" s="50">
        <f>VLOOKUP($C9,Calcs!$B$118:$AB$124,COLUMN(),FALSE)</f>
        <v>0</v>
      </c>
      <c r="H9" s="50">
        <f>VLOOKUP($C9,Calcs!$B$118:$AB$124,COLUMN(),FALSE)</f>
        <v>0</v>
      </c>
      <c r="I9" s="50">
        <f>VLOOKUP($C9,Calcs!$B$118:$AB$124,COLUMN(),FALSE)</f>
        <v>0</v>
      </c>
      <c r="J9" s="50">
        <f>VLOOKUP($C9,Calcs!$B$118:$AB$124,COLUMN(),FALSE)</f>
        <v>0</v>
      </c>
      <c r="K9" s="50">
        <f>VLOOKUP($C9,Calcs!$B$118:$AB$124,COLUMN(),FALSE)</f>
        <v>0</v>
      </c>
      <c r="L9" s="25">
        <f>VLOOKUP($C9,Calcs!$B$118:$AB$124,COLUMN(),FALSE)</f>
        <v>0</v>
      </c>
      <c r="M9" s="25">
        <f>VLOOKUP($C9,Calcs!$B$118:$AB$124,COLUMN(),FALSE)</f>
        <v>0</v>
      </c>
      <c r="N9" s="25">
        <f>VLOOKUP($C9,Calcs!$B$118:$AB$124,COLUMN(),FALSE)</f>
        <v>0</v>
      </c>
      <c r="O9" s="25">
        <f>VLOOKUP($C9,Calcs!$B$118:$AB$124,COLUMN(),FALSE)</f>
        <v>0</v>
      </c>
      <c r="P9" s="25">
        <f>VLOOKUP($C9,Calcs!$B$118:$AB$124,COLUMN(),FALSE)</f>
        <v>0</v>
      </c>
      <c r="Q9" s="25">
        <f>VLOOKUP($C9,Calcs!$B$118:$AB$124,COLUMN(),FALSE)</f>
        <v>0</v>
      </c>
      <c r="R9" s="25">
        <f>VLOOKUP($C9,Calcs!$B$118:$AB$124,COLUMN(),FALSE)</f>
        <v>0</v>
      </c>
      <c r="S9" s="25">
        <f>VLOOKUP($C9,Calcs!$B$118:$AB$124,COLUMN(),FALSE)</f>
        <v>0</v>
      </c>
      <c r="T9" s="25">
        <f>VLOOKUP($C9,Calcs!$B$118:$AB$124,COLUMN(),FALSE)</f>
        <v>0</v>
      </c>
      <c r="U9" s="25">
        <f>VLOOKUP($C9,Calcs!$B$118:$AB$124,COLUMN(),FALSE)</f>
        <v>0</v>
      </c>
      <c r="V9" s="25">
        <f>VLOOKUP($C9,Calcs!$B$118:$AB$124,COLUMN(),FALSE)</f>
        <v>0</v>
      </c>
      <c r="W9" s="25">
        <f>VLOOKUP($C9,Calcs!$B$118:$AB$124,COLUMN(),FALSE)</f>
        <v>0</v>
      </c>
      <c r="X9" s="25">
        <f>VLOOKUP($C9,Calcs!$B$118:$AB$124,COLUMN(),FALSE)</f>
        <v>0</v>
      </c>
      <c r="Y9" s="25">
        <f>VLOOKUP($C9,Calcs!$B$118:$AB$124,COLUMN(),FALSE)</f>
        <v>0</v>
      </c>
      <c r="Z9" s="25">
        <f>VLOOKUP($C9,Calcs!$B$118:$AB$124,COLUMN(),FALSE)</f>
        <v>0</v>
      </c>
      <c r="AA9" s="25">
        <f>VLOOKUP($C9,Calcs!$B$118:$AB$124,COLUMN(),FALSE)</f>
        <v>0</v>
      </c>
    </row>
    <row r="10" spans="2:27" s="51" customFormat="1" ht="12" customHeight="1">
      <c r="B10" s="49">
        <f>IF(B9&lt;&gt;"",IF(B9='[1]Teams'!$B$2,"",B9+1),"")</f>
        <v>6</v>
      </c>
      <c r="C10" s="50" t="str">
        <f>VLOOKUP(B10,Calcs!$A$118:$AB$124,2,FALSE)</f>
        <v>F</v>
      </c>
      <c r="D10" s="50">
        <f>VLOOKUP($C10,Calcs!$B$118:$AB$124,COLUMN(),FALSE)</f>
        <v>0</v>
      </c>
      <c r="E10" s="50">
        <f>VLOOKUP($C10,Calcs!$B$118:$AB$124,COLUMN(),FALSE)</f>
        <v>0</v>
      </c>
      <c r="F10" s="50">
        <f>VLOOKUP($C10,Calcs!$B$118:$AB$124,COLUMN(),FALSE)</f>
        <v>0</v>
      </c>
      <c r="G10" s="50">
        <f>VLOOKUP($C10,Calcs!$B$118:$AB$124,COLUMN(),FALSE)</f>
        <v>0</v>
      </c>
      <c r="H10" s="50">
        <f>VLOOKUP($C10,Calcs!$B$118:$AB$124,COLUMN(),FALSE)</f>
        <v>0</v>
      </c>
      <c r="I10" s="50">
        <f>VLOOKUP($C10,Calcs!$B$118:$AB$124,COLUMN(),FALSE)</f>
        <v>0</v>
      </c>
      <c r="J10" s="50">
        <f>VLOOKUP($C10,Calcs!$B$118:$AB$124,COLUMN(),FALSE)</f>
        <v>0</v>
      </c>
      <c r="K10" s="50">
        <f>VLOOKUP($C10,Calcs!$B$118:$AB$124,COLUMN(),FALSE)</f>
        <v>0</v>
      </c>
      <c r="L10" s="25">
        <f>VLOOKUP($C10,Calcs!$B$118:$AB$124,COLUMN(),FALSE)</f>
        <v>0</v>
      </c>
      <c r="M10" s="25">
        <f>VLOOKUP($C10,Calcs!$B$118:$AB$124,COLUMN(),FALSE)</f>
        <v>0</v>
      </c>
      <c r="N10" s="25">
        <f>VLOOKUP($C10,Calcs!$B$118:$AB$124,COLUMN(),FALSE)</f>
        <v>0</v>
      </c>
      <c r="O10" s="25">
        <f>VLOOKUP($C10,Calcs!$B$118:$AB$124,COLUMN(),FALSE)</f>
        <v>0</v>
      </c>
      <c r="P10" s="25">
        <f>VLOOKUP($C10,Calcs!$B$118:$AB$124,COLUMN(),FALSE)</f>
        <v>0</v>
      </c>
      <c r="Q10" s="25">
        <f>VLOOKUP($C10,Calcs!$B$118:$AB$124,COLUMN(),FALSE)</f>
        <v>0</v>
      </c>
      <c r="R10" s="25">
        <f>VLOOKUP($C10,Calcs!$B$118:$AB$124,COLUMN(),FALSE)</f>
        <v>0</v>
      </c>
      <c r="S10" s="25">
        <f>VLOOKUP($C10,Calcs!$B$118:$AB$124,COLUMN(),FALSE)</f>
        <v>0</v>
      </c>
      <c r="T10" s="25">
        <f>VLOOKUP($C10,Calcs!$B$118:$AB$124,COLUMN(),FALSE)</f>
        <v>0</v>
      </c>
      <c r="U10" s="25">
        <f>VLOOKUP($C10,Calcs!$B$118:$AB$124,COLUMN(),FALSE)</f>
        <v>0</v>
      </c>
      <c r="V10" s="25">
        <f>VLOOKUP($C10,Calcs!$B$118:$AB$124,COLUMN(),FALSE)</f>
        <v>0</v>
      </c>
      <c r="W10" s="25">
        <f>VLOOKUP($C10,Calcs!$B$118:$AB$124,COLUMN(),FALSE)</f>
        <v>0</v>
      </c>
      <c r="X10" s="25">
        <f>VLOOKUP($C10,Calcs!$B$118:$AB$124,COLUMN(),FALSE)</f>
        <v>0</v>
      </c>
      <c r="Y10" s="25">
        <f>VLOOKUP($C10,Calcs!$B$118:$AB$124,COLUMN(),FALSE)</f>
        <v>0</v>
      </c>
      <c r="Z10" s="25">
        <f>VLOOKUP($C10,Calcs!$B$118:$AB$124,COLUMN(),FALSE)</f>
        <v>0</v>
      </c>
      <c r="AA10" s="25">
        <f>VLOOKUP($C10,Calcs!$B$118:$AB$124,COLUMN(),FALSE)</f>
        <v>0</v>
      </c>
    </row>
    <row r="11" ht="12.75" customHeight="1"/>
    <row r="12" ht="12.75" customHeight="1">
      <c r="B12" s="53" t="s">
        <v>43</v>
      </c>
    </row>
    <row r="13" ht="12.75" customHeight="1" thickBot="1"/>
    <row r="14" spans="2:27" ht="11.25" thickBot="1">
      <c r="B14" s="87" t="s">
        <v>35</v>
      </c>
      <c r="C14" s="89" t="s">
        <v>23</v>
      </c>
      <c r="D14" s="89" t="s">
        <v>25</v>
      </c>
      <c r="E14" s="89" t="s">
        <v>26</v>
      </c>
      <c r="F14" s="89" t="s">
        <v>11</v>
      </c>
      <c r="G14" s="89" t="s">
        <v>19</v>
      </c>
      <c r="H14" s="89" t="s">
        <v>13</v>
      </c>
      <c r="I14" s="89" t="s">
        <v>8</v>
      </c>
      <c r="J14" s="89" t="s">
        <v>27</v>
      </c>
      <c r="K14" s="89" t="s">
        <v>36</v>
      </c>
      <c r="L14" s="91" t="s">
        <v>37</v>
      </c>
      <c r="M14" s="92"/>
      <c r="N14" s="92"/>
      <c r="O14" s="92"/>
      <c r="P14" s="92"/>
      <c r="Q14" s="92"/>
      <c r="R14" s="92"/>
      <c r="S14" s="93"/>
      <c r="T14" s="91" t="s">
        <v>38</v>
      </c>
      <c r="U14" s="92"/>
      <c r="V14" s="92"/>
      <c r="W14" s="92"/>
      <c r="X14" s="92"/>
      <c r="Y14" s="92"/>
      <c r="Z14" s="92"/>
      <c r="AA14" s="93"/>
    </row>
    <row r="15" spans="2:27" ht="11.25" thickBot="1">
      <c r="B15" s="88"/>
      <c r="C15" s="90"/>
      <c r="D15" s="90"/>
      <c r="E15" s="90"/>
      <c r="F15" s="90"/>
      <c r="G15" s="90"/>
      <c r="H15" s="90"/>
      <c r="I15" s="90"/>
      <c r="J15" s="90"/>
      <c r="K15" s="90"/>
      <c r="L15" s="48" t="s">
        <v>25</v>
      </c>
      <c r="M15" s="48" t="s">
        <v>26</v>
      </c>
      <c r="N15" s="48" t="s">
        <v>11</v>
      </c>
      <c r="O15" s="48" t="s">
        <v>19</v>
      </c>
      <c r="P15" s="48" t="s">
        <v>13</v>
      </c>
      <c r="Q15" s="48" t="s">
        <v>8</v>
      </c>
      <c r="R15" s="48" t="s">
        <v>27</v>
      </c>
      <c r="S15" s="48" t="s">
        <v>36</v>
      </c>
      <c r="T15" s="48" t="s">
        <v>25</v>
      </c>
      <c r="U15" s="48" t="s">
        <v>26</v>
      </c>
      <c r="V15" s="48" t="s">
        <v>11</v>
      </c>
      <c r="W15" s="48" t="s">
        <v>19</v>
      </c>
      <c r="X15" s="48" t="s">
        <v>13</v>
      </c>
      <c r="Y15" s="48" t="s">
        <v>8</v>
      </c>
      <c r="Z15" s="48" t="s">
        <v>27</v>
      </c>
      <c r="AA15" s="48" t="s">
        <v>36</v>
      </c>
    </row>
    <row r="16" spans="2:27" ht="12" customHeight="1">
      <c r="B16" s="49">
        <v>1</v>
      </c>
      <c r="C16" s="50" t="str">
        <f>VLOOKUP(B16,Calcs!A$127:AB$133,2,FALSE)</f>
        <v>G</v>
      </c>
      <c r="D16" s="50">
        <f>VLOOKUP($C16,Calcs!$B$127:$AB$133,COLUMN(),FALSE)</f>
        <v>0</v>
      </c>
      <c r="E16" s="50">
        <f>VLOOKUP($C16,Calcs!$B$127:$AB$133,COLUMN(),FALSE)</f>
        <v>0</v>
      </c>
      <c r="F16" s="50">
        <f>VLOOKUP($C16,Calcs!$B$127:$AB$133,COLUMN(),FALSE)</f>
        <v>0</v>
      </c>
      <c r="G16" s="50">
        <f>VLOOKUP($C16,Calcs!$B$127:$AB$133,COLUMN(),FALSE)</f>
        <v>0</v>
      </c>
      <c r="H16" s="50">
        <f>VLOOKUP($C16,Calcs!$B$127:$AB$133,COLUMN(),FALSE)</f>
        <v>0</v>
      </c>
      <c r="I16" s="50">
        <f>VLOOKUP($C16,Calcs!$B$127:$AB$133,COLUMN(),FALSE)</f>
        <v>0</v>
      </c>
      <c r="J16" s="50">
        <f>VLOOKUP($C16,Calcs!$B$127:$AB$133,COLUMN(),FALSE)</f>
        <v>0</v>
      </c>
      <c r="K16" s="50">
        <f>VLOOKUP($C16,Calcs!$B$127:$AB$133,COLUMN(),FALSE)</f>
        <v>0</v>
      </c>
      <c r="L16" s="25">
        <f>VLOOKUP($C16,Calcs!$B$127:$AB$133,COLUMN(),FALSE)</f>
        <v>0</v>
      </c>
      <c r="M16" s="25">
        <f>VLOOKUP($C16,Calcs!$B$127:$AB$133,COLUMN(),FALSE)</f>
        <v>0</v>
      </c>
      <c r="N16" s="25">
        <f>VLOOKUP($C16,Calcs!$B$127:$AB$133,COLUMN(),FALSE)</f>
        <v>0</v>
      </c>
      <c r="O16" s="25">
        <f>VLOOKUP($C16,Calcs!$B$127:$AB$133,COLUMN(),FALSE)</f>
        <v>0</v>
      </c>
      <c r="P16" s="25">
        <f>VLOOKUP($C16,Calcs!$B$127:$AB$133,COLUMN(),FALSE)</f>
        <v>0</v>
      </c>
      <c r="Q16" s="25">
        <f>VLOOKUP($C16,Calcs!$B$127:$AB$133,COLUMN(),FALSE)</f>
        <v>0</v>
      </c>
      <c r="R16" s="25">
        <f>VLOOKUP($C16,Calcs!$B$127:$AB$133,COLUMN(),FALSE)</f>
        <v>0</v>
      </c>
      <c r="S16" s="25">
        <f>VLOOKUP($C16,Calcs!$B$127:$AB$133,COLUMN(),FALSE)</f>
        <v>0</v>
      </c>
      <c r="T16" s="25">
        <f>VLOOKUP($C16,Calcs!$B$127:$AB$133,COLUMN(),FALSE)</f>
        <v>0</v>
      </c>
      <c r="U16" s="25">
        <f>VLOOKUP($C16,Calcs!$B$127:$AB$133,COLUMN(),FALSE)</f>
        <v>0</v>
      </c>
      <c r="V16" s="25">
        <f>VLOOKUP($C16,Calcs!$B$127:$AB$133,COLUMN(),FALSE)</f>
        <v>0</v>
      </c>
      <c r="W16" s="25">
        <f>VLOOKUP($C16,Calcs!$B$127:$AB$133,COLUMN(),FALSE)</f>
        <v>0</v>
      </c>
      <c r="X16" s="25">
        <f>VLOOKUP($C16,Calcs!$B$127:$AB$133,COLUMN(),FALSE)</f>
        <v>0</v>
      </c>
      <c r="Y16" s="25">
        <f>VLOOKUP($C16,Calcs!$B$127:$AB$133,COLUMN(),FALSE)</f>
        <v>0</v>
      </c>
      <c r="Z16" s="25">
        <f>VLOOKUP($C16,Calcs!$B$127:$AB$133,COLUMN(),FALSE)</f>
        <v>0</v>
      </c>
      <c r="AA16" s="25">
        <f>VLOOKUP($C16,Calcs!$B$127:$AB$133,COLUMN(),FALSE)</f>
        <v>0</v>
      </c>
    </row>
    <row r="17" spans="2:27" ht="12" customHeight="1">
      <c r="B17" s="49">
        <f>IF(B16&lt;&gt;"",IF(B16='[1]Teams'!$B$2,"",B16+1),"")</f>
        <v>2</v>
      </c>
      <c r="C17" s="50" t="str">
        <f>VLOOKUP(B17,Calcs!A$127:AB$133,2,FALSE)</f>
        <v>H</v>
      </c>
      <c r="D17" s="50">
        <f>VLOOKUP($C17,Calcs!$B$127:$AB$133,COLUMN(),FALSE)</f>
        <v>0</v>
      </c>
      <c r="E17" s="50">
        <f>VLOOKUP($C17,Calcs!$B$127:$AB$133,COLUMN(),FALSE)</f>
        <v>0</v>
      </c>
      <c r="F17" s="50">
        <f>VLOOKUP($C17,Calcs!$B$127:$AB$133,COLUMN(),FALSE)</f>
        <v>0</v>
      </c>
      <c r="G17" s="50">
        <f>VLOOKUP($C17,Calcs!$B$127:$AB$133,COLUMN(),FALSE)</f>
        <v>0</v>
      </c>
      <c r="H17" s="50">
        <f>VLOOKUP($C17,Calcs!$B$127:$AB$133,COLUMN(),FALSE)</f>
        <v>0</v>
      </c>
      <c r="I17" s="50">
        <f>VLOOKUP($C17,Calcs!$B$127:$AB$133,COLUMN(),FALSE)</f>
        <v>0</v>
      </c>
      <c r="J17" s="50">
        <f>VLOOKUP($C17,Calcs!$B$127:$AB$133,COLUMN(),FALSE)</f>
        <v>0</v>
      </c>
      <c r="K17" s="50">
        <f>VLOOKUP($C17,Calcs!$B$127:$AB$133,COLUMN(),FALSE)</f>
        <v>0</v>
      </c>
      <c r="L17" s="25">
        <f>VLOOKUP($C17,Calcs!$B$127:$AB$133,COLUMN(),FALSE)</f>
        <v>0</v>
      </c>
      <c r="M17" s="25">
        <f>VLOOKUP($C17,Calcs!$B$127:$AB$133,COLUMN(),FALSE)</f>
        <v>0</v>
      </c>
      <c r="N17" s="25">
        <f>VLOOKUP($C17,Calcs!$B$127:$AB$133,COLUMN(),FALSE)</f>
        <v>0</v>
      </c>
      <c r="O17" s="25">
        <f>VLOOKUP($C17,Calcs!$B$127:$AB$133,COLUMN(),FALSE)</f>
        <v>0</v>
      </c>
      <c r="P17" s="25">
        <f>VLOOKUP($C17,Calcs!$B$127:$AB$133,COLUMN(),FALSE)</f>
        <v>0</v>
      </c>
      <c r="Q17" s="25">
        <f>VLOOKUP($C17,Calcs!$B$127:$AB$133,COLUMN(),FALSE)</f>
        <v>0</v>
      </c>
      <c r="R17" s="25">
        <f>VLOOKUP($C17,Calcs!$B$127:$AB$133,COLUMN(),FALSE)</f>
        <v>0</v>
      </c>
      <c r="S17" s="25">
        <f>VLOOKUP($C17,Calcs!$B$127:$AB$133,COLUMN(),FALSE)</f>
        <v>0</v>
      </c>
      <c r="T17" s="25">
        <f>VLOOKUP($C17,Calcs!$B$127:$AB$133,COLUMN(),FALSE)</f>
        <v>0</v>
      </c>
      <c r="U17" s="25">
        <f>VLOOKUP($C17,Calcs!$B$127:$AB$133,COLUMN(),FALSE)</f>
        <v>0</v>
      </c>
      <c r="V17" s="25">
        <f>VLOOKUP($C17,Calcs!$B$127:$AB$133,COLUMN(),FALSE)</f>
        <v>0</v>
      </c>
      <c r="W17" s="25">
        <f>VLOOKUP($C17,Calcs!$B$127:$AB$133,COLUMN(),FALSE)</f>
        <v>0</v>
      </c>
      <c r="X17" s="25">
        <f>VLOOKUP($C17,Calcs!$B$127:$AB$133,COLUMN(),FALSE)</f>
        <v>0</v>
      </c>
      <c r="Y17" s="25">
        <f>VLOOKUP($C17,Calcs!$B$127:$AB$133,COLUMN(),FALSE)</f>
        <v>0</v>
      </c>
      <c r="Z17" s="25">
        <f>VLOOKUP($C17,Calcs!$B$127:$AB$133,COLUMN(),FALSE)</f>
        <v>0</v>
      </c>
      <c r="AA17" s="25">
        <f>VLOOKUP($C17,Calcs!$B$127:$AB$133,COLUMN(),FALSE)</f>
        <v>0</v>
      </c>
    </row>
    <row r="18" spans="2:27" ht="12" customHeight="1">
      <c r="B18" s="49">
        <f>IF(B17&lt;&gt;"",IF(B17='[1]Teams'!$B$2,"",B17+1),"")</f>
        <v>3</v>
      </c>
      <c r="C18" s="50" t="str">
        <f>VLOOKUP(B18,Calcs!A$127:AB$133,2,FALSE)</f>
        <v>I</v>
      </c>
      <c r="D18" s="50">
        <f>VLOOKUP($C18,Calcs!$B$127:$AB$133,COLUMN(),FALSE)</f>
        <v>0</v>
      </c>
      <c r="E18" s="50">
        <f>VLOOKUP($C18,Calcs!$B$127:$AB$133,COLUMN(),FALSE)</f>
        <v>0</v>
      </c>
      <c r="F18" s="50">
        <f>VLOOKUP($C18,Calcs!$B$127:$AB$133,COLUMN(),FALSE)</f>
        <v>0</v>
      </c>
      <c r="G18" s="50">
        <f>VLOOKUP($C18,Calcs!$B$127:$AB$133,COLUMN(),FALSE)</f>
        <v>0</v>
      </c>
      <c r="H18" s="50">
        <f>VLOOKUP($C18,Calcs!$B$127:$AB$133,COLUMN(),FALSE)</f>
        <v>0</v>
      </c>
      <c r="I18" s="50">
        <f>VLOOKUP($C18,Calcs!$B$127:$AB$133,COLUMN(),FALSE)</f>
        <v>0</v>
      </c>
      <c r="J18" s="50">
        <f>VLOOKUP($C18,Calcs!$B$127:$AB$133,COLUMN(),FALSE)</f>
        <v>0</v>
      </c>
      <c r="K18" s="50">
        <f>VLOOKUP($C18,Calcs!$B$127:$AB$133,COLUMN(),FALSE)</f>
        <v>0</v>
      </c>
      <c r="L18" s="25">
        <f>VLOOKUP($C18,Calcs!$B$127:$AB$133,COLUMN(),FALSE)</f>
        <v>0</v>
      </c>
      <c r="M18" s="25">
        <f>VLOOKUP($C18,Calcs!$B$127:$AB$133,COLUMN(),FALSE)</f>
        <v>0</v>
      </c>
      <c r="N18" s="25">
        <f>VLOOKUP($C18,Calcs!$B$127:$AB$133,COLUMN(),FALSE)</f>
        <v>0</v>
      </c>
      <c r="O18" s="25">
        <f>VLOOKUP($C18,Calcs!$B$127:$AB$133,COLUMN(),FALSE)</f>
        <v>0</v>
      </c>
      <c r="P18" s="25">
        <f>VLOOKUP($C18,Calcs!$B$127:$AB$133,COLUMN(),FALSE)</f>
        <v>0</v>
      </c>
      <c r="Q18" s="25">
        <f>VLOOKUP($C18,Calcs!$B$127:$AB$133,COLUMN(),FALSE)</f>
        <v>0</v>
      </c>
      <c r="R18" s="25">
        <f>VLOOKUP($C18,Calcs!$B$127:$AB$133,COLUMN(),FALSE)</f>
        <v>0</v>
      </c>
      <c r="S18" s="25">
        <f>VLOOKUP($C18,Calcs!$B$127:$AB$133,COLUMN(),FALSE)</f>
        <v>0</v>
      </c>
      <c r="T18" s="25">
        <f>VLOOKUP($C18,Calcs!$B$127:$AB$133,COLUMN(),FALSE)</f>
        <v>0</v>
      </c>
      <c r="U18" s="25">
        <f>VLOOKUP($C18,Calcs!$B$127:$AB$133,COLUMN(),FALSE)</f>
        <v>0</v>
      </c>
      <c r="V18" s="25">
        <f>VLOOKUP($C18,Calcs!$B$127:$AB$133,COLUMN(),FALSE)</f>
        <v>0</v>
      </c>
      <c r="W18" s="25">
        <f>VLOOKUP($C18,Calcs!$B$127:$AB$133,COLUMN(),FALSE)</f>
        <v>0</v>
      </c>
      <c r="X18" s="25">
        <f>VLOOKUP($C18,Calcs!$B$127:$AB$133,COLUMN(),FALSE)</f>
        <v>0</v>
      </c>
      <c r="Y18" s="25">
        <f>VLOOKUP($C18,Calcs!$B$127:$AB$133,COLUMN(),FALSE)</f>
        <v>0</v>
      </c>
      <c r="Z18" s="25">
        <f>VLOOKUP($C18,Calcs!$B$127:$AB$133,COLUMN(),FALSE)</f>
        <v>0</v>
      </c>
      <c r="AA18" s="25">
        <f>VLOOKUP($C18,Calcs!$B$127:$AB$133,COLUMN(),FALSE)</f>
        <v>0</v>
      </c>
    </row>
    <row r="19" spans="2:27" ht="12" customHeight="1">
      <c r="B19" s="49">
        <f>IF(B18&lt;&gt;"",IF(B18='[1]Teams'!$B$2,"",B18+1),"")</f>
        <v>4</v>
      </c>
      <c r="C19" s="50" t="str">
        <f>VLOOKUP(B19,Calcs!A$127:AB$133,2,FALSE)</f>
        <v>J</v>
      </c>
      <c r="D19" s="50">
        <f>VLOOKUP($C19,Calcs!$B$127:$AB$133,COLUMN(),FALSE)</f>
        <v>0</v>
      </c>
      <c r="E19" s="50">
        <f>VLOOKUP($C19,Calcs!$B$127:$AB$133,COLUMN(),FALSE)</f>
        <v>0</v>
      </c>
      <c r="F19" s="50">
        <f>VLOOKUP($C19,Calcs!$B$127:$AB$133,COLUMN(),FALSE)</f>
        <v>0</v>
      </c>
      <c r="G19" s="50">
        <f>VLOOKUP($C19,Calcs!$B$127:$AB$133,COLUMN(),FALSE)</f>
        <v>0</v>
      </c>
      <c r="H19" s="50">
        <f>VLOOKUP($C19,Calcs!$B$127:$AB$133,COLUMN(),FALSE)</f>
        <v>0</v>
      </c>
      <c r="I19" s="50">
        <f>VLOOKUP($C19,Calcs!$B$127:$AB$133,COLUMN(),FALSE)</f>
        <v>0</v>
      </c>
      <c r="J19" s="50">
        <f>VLOOKUP($C19,Calcs!$B$127:$AB$133,COLUMN(),FALSE)</f>
        <v>0</v>
      </c>
      <c r="K19" s="50">
        <f>VLOOKUP($C19,Calcs!$B$127:$AB$133,COLUMN(),FALSE)</f>
        <v>0</v>
      </c>
      <c r="L19" s="25">
        <f>VLOOKUP($C19,Calcs!$B$127:$AB$133,COLUMN(),FALSE)</f>
        <v>0</v>
      </c>
      <c r="M19" s="25">
        <f>VLOOKUP($C19,Calcs!$B$127:$AB$133,COLUMN(),FALSE)</f>
        <v>0</v>
      </c>
      <c r="N19" s="25">
        <f>VLOOKUP($C19,Calcs!$B$127:$AB$133,COLUMN(),FALSE)</f>
        <v>0</v>
      </c>
      <c r="O19" s="25">
        <f>VLOOKUP($C19,Calcs!$B$127:$AB$133,COLUMN(),FALSE)</f>
        <v>0</v>
      </c>
      <c r="P19" s="25">
        <f>VLOOKUP($C19,Calcs!$B$127:$AB$133,COLUMN(),FALSE)</f>
        <v>0</v>
      </c>
      <c r="Q19" s="25">
        <f>VLOOKUP($C19,Calcs!$B$127:$AB$133,COLUMN(),FALSE)</f>
        <v>0</v>
      </c>
      <c r="R19" s="25">
        <f>VLOOKUP($C19,Calcs!$B$127:$AB$133,COLUMN(),FALSE)</f>
        <v>0</v>
      </c>
      <c r="S19" s="25">
        <f>VLOOKUP($C19,Calcs!$B$127:$AB$133,COLUMN(),FALSE)</f>
        <v>0</v>
      </c>
      <c r="T19" s="25">
        <f>VLOOKUP($C19,Calcs!$B$127:$AB$133,COLUMN(),FALSE)</f>
        <v>0</v>
      </c>
      <c r="U19" s="25">
        <f>VLOOKUP($C19,Calcs!$B$127:$AB$133,COLUMN(),FALSE)</f>
        <v>0</v>
      </c>
      <c r="V19" s="25">
        <f>VLOOKUP($C19,Calcs!$B$127:$AB$133,COLUMN(),FALSE)</f>
        <v>0</v>
      </c>
      <c r="W19" s="25">
        <f>VLOOKUP($C19,Calcs!$B$127:$AB$133,COLUMN(),FALSE)</f>
        <v>0</v>
      </c>
      <c r="X19" s="25">
        <f>VLOOKUP($C19,Calcs!$B$127:$AB$133,COLUMN(),FALSE)</f>
        <v>0</v>
      </c>
      <c r="Y19" s="25">
        <f>VLOOKUP($C19,Calcs!$B$127:$AB$133,COLUMN(),FALSE)</f>
        <v>0</v>
      </c>
      <c r="Z19" s="25">
        <f>VLOOKUP($C19,Calcs!$B$127:$AB$133,COLUMN(),FALSE)</f>
        <v>0</v>
      </c>
      <c r="AA19" s="25">
        <f>VLOOKUP($C19,Calcs!$B$127:$AB$133,COLUMN(),FALSE)</f>
        <v>0</v>
      </c>
    </row>
    <row r="20" spans="2:27" ht="12" customHeight="1">
      <c r="B20" s="49">
        <f>IF(B19&lt;&gt;"",IF(B19='[1]Teams'!$B$2,"",B19+1),"")</f>
        <v>5</v>
      </c>
      <c r="C20" s="50" t="str">
        <f>VLOOKUP(B20,Calcs!A$127:AB$133,2,FALSE)</f>
        <v>K</v>
      </c>
      <c r="D20" s="50">
        <f>VLOOKUP($C20,Calcs!$B$127:$AB$133,COLUMN(),FALSE)</f>
        <v>0</v>
      </c>
      <c r="E20" s="50">
        <f>VLOOKUP($C20,Calcs!$B$127:$AB$133,COLUMN(),FALSE)</f>
        <v>0</v>
      </c>
      <c r="F20" s="50">
        <f>VLOOKUP($C20,Calcs!$B$127:$AB$133,COLUMN(),FALSE)</f>
        <v>0</v>
      </c>
      <c r="G20" s="50">
        <f>VLOOKUP($C20,Calcs!$B$127:$AB$133,COLUMN(),FALSE)</f>
        <v>0</v>
      </c>
      <c r="H20" s="50">
        <f>VLOOKUP($C20,Calcs!$B$127:$AB$133,COLUMN(),FALSE)</f>
        <v>0</v>
      </c>
      <c r="I20" s="50">
        <f>VLOOKUP($C20,Calcs!$B$127:$AB$133,COLUMN(),FALSE)</f>
        <v>0</v>
      </c>
      <c r="J20" s="50">
        <f>VLOOKUP($C20,Calcs!$B$127:$AB$133,COLUMN(),FALSE)</f>
        <v>0</v>
      </c>
      <c r="K20" s="50">
        <f>VLOOKUP($C20,Calcs!$B$127:$AB$133,COLUMN(),FALSE)</f>
        <v>0</v>
      </c>
      <c r="L20" s="25">
        <f>VLOOKUP($C20,Calcs!$B$127:$AB$133,COLUMN(),FALSE)</f>
        <v>0</v>
      </c>
      <c r="M20" s="25">
        <f>VLOOKUP($C20,Calcs!$B$127:$AB$133,COLUMN(),FALSE)</f>
        <v>0</v>
      </c>
      <c r="N20" s="25">
        <f>VLOOKUP($C20,Calcs!$B$127:$AB$133,COLUMN(),FALSE)</f>
        <v>0</v>
      </c>
      <c r="O20" s="25">
        <f>VLOOKUP($C20,Calcs!$B$127:$AB$133,COLUMN(),FALSE)</f>
        <v>0</v>
      </c>
      <c r="P20" s="25">
        <f>VLOOKUP($C20,Calcs!$B$127:$AB$133,COLUMN(),FALSE)</f>
        <v>0</v>
      </c>
      <c r="Q20" s="25">
        <f>VLOOKUP($C20,Calcs!$B$127:$AB$133,COLUMN(),FALSE)</f>
        <v>0</v>
      </c>
      <c r="R20" s="25">
        <f>VLOOKUP($C20,Calcs!$B$127:$AB$133,COLUMN(),FALSE)</f>
        <v>0</v>
      </c>
      <c r="S20" s="25">
        <f>VLOOKUP($C20,Calcs!$B$127:$AB$133,COLUMN(),FALSE)</f>
        <v>0</v>
      </c>
      <c r="T20" s="25">
        <f>VLOOKUP($C20,Calcs!$B$127:$AB$133,COLUMN(),FALSE)</f>
        <v>0</v>
      </c>
      <c r="U20" s="25">
        <f>VLOOKUP($C20,Calcs!$B$127:$AB$133,COLUMN(),FALSE)</f>
        <v>0</v>
      </c>
      <c r="V20" s="25">
        <f>VLOOKUP($C20,Calcs!$B$127:$AB$133,COLUMN(),FALSE)</f>
        <v>0</v>
      </c>
      <c r="W20" s="25">
        <f>VLOOKUP($C20,Calcs!$B$127:$AB$133,COLUMN(),FALSE)</f>
        <v>0</v>
      </c>
      <c r="X20" s="25">
        <f>VLOOKUP($C20,Calcs!$B$127:$AB$133,COLUMN(),FALSE)</f>
        <v>0</v>
      </c>
      <c r="Y20" s="25">
        <f>VLOOKUP($C20,Calcs!$B$127:$AB$133,COLUMN(),FALSE)</f>
        <v>0</v>
      </c>
      <c r="Z20" s="25">
        <f>VLOOKUP($C20,Calcs!$B$127:$AB$133,COLUMN(),FALSE)</f>
        <v>0</v>
      </c>
      <c r="AA20" s="25">
        <f>VLOOKUP($C20,Calcs!$B$127:$AB$133,COLUMN(),FALSE)</f>
        <v>0</v>
      </c>
    </row>
    <row r="21" spans="2:27" ht="12" customHeight="1">
      <c r="B21" s="49">
        <f>IF(B20&lt;&gt;"",IF(B20='[1]Teams'!$B$2,"",B20+1),"")</f>
        <v>6</v>
      </c>
      <c r="C21" s="50" t="str">
        <f>VLOOKUP(B21,Calcs!A$127:AB$133,2,FALSE)</f>
        <v>L</v>
      </c>
      <c r="D21" s="50">
        <f>VLOOKUP($C21,Calcs!$B$127:$AB$133,COLUMN(),FALSE)</f>
        <v>0</v>
      </c>
      <c r="E21" s="50">
        <f>VLOOKUP($C21,Calcs!$B$127:$AB$133,COLUMN(),FALSE)</f>
        <v>0</v>
      </c>
      <c r="F21" s="50">
        <f>VLOOKUP($C21,Calcs!$B$127:$AB$133,COLUMN(),FALSE)</f>
        <v>0</v>
      </c>
      <c r="G21" s="50">
        <f>VLOOKUP($C21,Calcs!$B$127:$AB$133,COLUMN(),FALSE)</f>
        <v>0</v>
      </c>
      <c r="H21" s="50">
        <f>VLOOKUP($C21,Calcs!$B$127:$AB$133,COLUMN(),FALSE)</f>
        <v>0</v>
      </c>
      <c r="I21" s="50">
        <f>VLOOKUP($C21,Calcs!$B$127:$AB$133,COLUMN(),FALSE)</f>
        <v>0</v>
      </c>
      <c r="J21" s="50">
        <f>VLOOKUP($C21,Calcs!$B$127:$AB$133,COLUMN(),FALSE)</f>
        <v>0</v>
      </c>
      <c r="K21" s="50">
        <f>VLOOKUP($C21,Calcs!$B$127:$AB$133,COLUMN(),FALSE)</f>
        <v>0</v>
      </c>
      <c r="L21" s="25">
        <f>VLOOKUP($C21,Calcs!$B$127:$AB$133,COLUMN(),FALSE)</f>
        <v>0</v>
      </c>
      <c r="M21" s="25">
        <f>VLOOKUP($C21,Calcs!$B$127:$AB$133,COLUMN(),FALSE)</f>
        <v>0</v>
      </c>
      <c r="N21" s="25">
        <f>VLOOKUP($C21,Calcs!$B$127:$AB$133,COLUMN(),FALSE)</f>
        <v>0</v>
      </c>
      <c r="O21" s="25">
        <f>VLOOKUP($C21,Calcs!$B$127:$AB$133,COLUMN(),FALSE)</f>
        <v>0</v>
      </c>
      <c r="P21" s="25">
        <f>VLOOKUP($C21,Calcs!$B$127:$AB$133,COLUMN(),FALSE)</f>
        <v>0</v>
      </c>
      <c r="Q21" s="25">
        <f>VLOOKUP($C21,Calcs!$B$127:$AB$133,COLUMN(),FALSE)</f>
        <v>0</v>
      </c>
      <c r="R21" s="25">
        <f>VLOOKUP($C21,Calcs!$B$127:$AB$133,COLUMN(),FALSE)</f>
        <v>0</v>
      </c>
      <c r="S21" s="25">
        <f>VLOOKUP($C21,Calcs!$B$127:$AB$133,COLUMN(),FALSE)</f>
        <v>0</v>
      </c>
      <c r="T21" s="25">
        <f>VLOOKUP($C21,Calcs!$B$127:$AB$133,COLUMN(),FALSE)</f>
        <v>0</v>
      </c>
      <c r="U21" s="25">
        <f>VLOOKUP($C21,Calcs!$B$127:$AB$133,COLUMN(),FALSE)</f>
        <v>0</v>
      </c>
      <c r="V21" s="25">
        <f>VLOOKUP($C21,Calcs!$B$127:$AB$133,COLUMN(),FALSE)</f>
        <v>0</v>
      </c>
      <c r="W21" s="25">
        <f>VLOOKUP($C21,Calcs!$B$127:$AB$133,COLUMN(),FALSE)</f>
        <v>0</v>
      </c>
      <c r="X21" s="25">
        <f>VLOOKUP($C21,Calcs!$B$127:$AB$133,COLUMN(),FALSE)</f>
        <v>0</v>
      </c>
      <c r="Y21" s="25">
        <f>VLOOKUP($C21,Calcs!$B$127:$AB$133,COLUMN(),FALSE)</f>
        <v>0</v>
      </c>
      <c r="Z21" s="25">
        <f>VLOOKUP($C21,Calcs!$B$127:$AB$133,COLUMN(),FALSE)</f>
        <v>0</v>
      </c>
      <c r="AA21" s="25">
        <f>VLOOKUP($C21,Calcs!$B$127:$AB$133,COLUMN(),FALSE)</f>
        <v>0</v>
      </c>
    </row>
    <row r="24" spans="2:13" ht="12.75" customHeight="1">
      <c r="B24" s="69"/>
      <c r="C24" s="3" t="s">
        <v>63</v>
      </c>
      <c r="D24" s="86">
        <f>IF(D5&lt;5,"",C5)</f>
      </c>
      <c r="E24" s="86"/>
      <c r="F24" s="86"/>
      <c r="G24" s="86"/>
      <c r="H24" s="79"/>
      <c r="I24" s="80"/>
      <c r="J24" s="86">
        <f>IF(D17&lt;5,"",C17)</f>
      </c>
      <c r="K24" s="86"/>
      <c r="L24" s="86"/>
      <c r="M24" s="86"/>
    </row>
    <row r="25" spans="2:13" ht="12.75" customHeight="1">
      <c r="B25" s="69"/>
      <c r="C25" s="3"/>
      <c r="D25" s="73"/>
      <c r="E25" s="73"/>
      <c r="F25" s="73"/>
      <c r="G25" s="73"/>
      <c r="H25" s="24"/>
      <c r="I25" s="22"/>
      <c r="J25" s="73"/>
      <c r="K25" s="73"/>
      <c r="L25" s="73"/>
      <c r="M25" s="73"/>
    </row>
    <row r="26" spans="2:13" ht="12.75" customHeight="1">
      <c r="B26" s="69"/>
      <c r="C26" s="3" t="s">
        <v>64</v>
      </c>
      <c r="D26" s="86">
        <f>IF(D16&lt;5,"",C16)</f>
      </c>
      <c r="E26" s="86"/>
      <c r="F26" s="86"/>
      <c r="G26" s="86"/>
      <c r="H26" s="79"/>
      <c r="I26" s="80"/>
      <c r="J26" s="86">
        <f>IF(D6&lt;5,"",C6)</f>
      </c>
      <c r="K26" s="86"/>
      <c r="L26" s="86"/>
      <c r="M26" s="86"/>
    </row>
    <row r="27" spans="2:13" ht="12.75" customHeight="1">
      <c r="B27" s="69"/>
      <c r="C27" s="3"/>
      <c r="D27" s="3"/>
      <c r="E27" s="3"/>
      <c r="F27" s="3"/>
      <c r="G27" s="3"/>
      <c r="H27" s="24"/>
      <c r="I27" s="22"/>
      <c r="J27" s="3"/>
      <c r="K27" s="3"/>
      <c r="L27" s="3"/>
      <c r="M27" s="3"/>
    </row>
    <row r="28" spans="2:13" ht="12.75" customHeight="1">
      <c r="B28" s="69"/>
      <c r="C28" s="3" t="s">
        <v>67</v>
      </c>
      <c r="D28" s="86">
        <f>IF(D10&lt;5,"",C10)</f>
      </c>
      <c r="E28" s="86"/>
      <c r="F28" s="86"/>
      <c r="G28" s="86"/>
      <c r="H28" s="79"/>
      <c r="I28" s="80"/>
      <c r="J28" s="86">
        <f>IF(D21&lt;5,"",C21)</f>
      </c>
      <c r="K28" s="86"/>
      <c r="L28" s="86"/>
      <c r="M28" s="86"/>
    </row>
    <row r="29" spans="2:13" ht="12.75" customHeight="1">
      <c r="B29" s="3"/>
      <c r="C29" s="3"/>
      <c r="D29" s="74"/>
      <c r="E29" s="74"/>
      <c r="F29" s="74"/>
      <c r="G29" s="74"/>
      <c r="H29" s="24"/>
      <c r="I29" s="22"/>
      <c r="J29" s="74"/>
      <c r="K29" s="74"/>
      <c r="L29" s="74"/>
      <c r="M29" s="74"/>
    </row>
    <row r="30" spans="2:13" ht="12.75" customHeight="1">
      <c r="B30" s="3"/>
      <c r="C30" s="3" t="s">
        <v>65</v>
      </c>
      <c r="D30" s="86">
        <f>IF(I24="","",IF(H24&gt;I24,J24,D24))</f>
      </c>
      <c r="E30" s="86"/>
      <c r="F30" s="86"/>
      <c r="G30" s="86"/>
      <c r="H30" s="79"/>
      <c r="I30" s="80"/>
      <c r="J30" s="86">
        <f>IF(I26="","",IF(H26&gt;I26,J26,D26))</f>
      </c>
      <c r="K30" s="86"/>
      <c r="L30" s="86"/>
      <c r="M30" s="86"/>
    </row>
    <row r="31" spans="2:10" ht="12.75" customHeight="1">
      <c r="B31" s="3"/>
      <c r="C31" s="3"/>
      <c r="D31" s="70"/>
      <c r="E31" s="70"/>
      <c r="F31" s="70"/>
      <c r="G31" s="45"/>
      <c r="H31" s="23"/>
      <c r="I31" s="23"/>
      <c r="J31" s="70"/>
    </row>
    <row r="32" spans="2:13" ht="12.75" customHeight="1">
      <c r="B32" s="69"/>
      <c r="C32" s="3" t="s">
        <v>49</v>
      </c>
      <c r="D32" s="86">
        <f>IF(I24="","",IF(H24&gt;I24,D24,J24))</f>
      </c>
      <c r="E32" s="86"/>
      <c r="F32" s="86"/>
      <c r="G32" s="86"/>
      <c r="H32" s="80"/>
      <c r="I32" s="80"/>
      <c r="J32" s="86">
        <f>IF(I26="","",IF(H26&gt;I26,D26,J26))</f>
      </c>
      <c r="K32" s="86"/>
      <c r="L32" s="86"/>
      <c r="M32" s="86"/>
    </row>
    <row r="33" spans="2:7" ht="12.75" customHeight="1">
      <c r="B33" s="3"/>
      <c r="C33" s="3"/>
      <c r="D33" s="3"/>
      <c r="E33" s="3"/>
      <c r="F33" s="3"/>
      <c r="G33" s="3"/>
    </row>
    <row r="36" ht="10.5">
      <c r="C36" s="72" t="s">
        <v>51</v>
      </c>
    </row>
    <row r="37" ht="10.5">
      <c r="C37" s="72"/>
    </row>
    <row r="38" spans="3:8" ht="15">
      <c r="C38" s="59" t="s">
        <v>52</v>
      </c>
      <c r="D38" s="95">
        <f>IF(I32="","",IF(H32&gt;I32,D32,J32))</f>
      </c>
      <c r="E38" s="95"/>
      <c r="F38" s="95"/>
      <c r="G38" s="95"/>
      <c r="H38" s="95"/>
    </row>
    <row r="39" spans="3:8" s="71" customFormat="1" ht="12.75">
      <c r="C39" s="58" t="s">
        <v>53</v>
      </c>
      <c r="D39" s="96">
        <f>IF(I32="","",IF(I32&gt;H32,D32,J32))</f>
      </c>
      <c r="E39" s="96"/>
      <c r="F39" s="96"/>
      <c r="G39" s="96"/>
      <c r="H39" s="96"/>
    </row>
    <row r="40" spans="3:8" s="71" customFormat="1" ht="12.75">
      <c r="C40" s="58" t="s">
        <v>56</v>
      </c>
      <c r="D40" s="96">
        <f>IF(I30="","",IF(H30&gt;I30,D30,J30))</f>
      </c>
      <c r="E40" s="96"/>
      <c r="F40" s="96"/>
      <c r="G40" s="96"/>
      <c r="H40" s="96"/>
    </row>
    <row r="41" spans="3:8" s="71" customFormat="1" ht="12.75">
      <c r="C41" s="58" t="s">
        <v>55</v>
      </c>
      <c r="D41" s="96">
        <f>IF(I30="","",IF(H30&lt;I30,D30,J30))</f>
      </c>
      <c r="E41" s="96"/>
      <c r="F41" s="96"/>
      <c r="G41" s="96"/>
      <c r="H41" s="96"/>
    </row>
    <row r="42" spans="3:8" ht="12.75">
      <c r="C42" s="58" t="s">
        <v>77</v>
      </c>
      <c r="D42" s="96">
        <f>IF(I28="","",IF(H28&lt;I28,D28,J28))</f>
      </c>
      <c r="E42" s="96"/>
      <c r="F42" s="96"/>
      <c r="G42" s="96"/>
      <c r="H42" s="96"/>
    </row>
    <row r="47" ht="12">
      <c r="X47" s="75" t="s">
        <v>70</v>
      </c>
    </row>
  </sheetData>
  <sheetProtection sheet="1" objects="1" scenarios="1"/>
  <mergeCells count="39">
    <mergeCell ref="D40:H40"/>
    <mergeCell ref="D41:H41"/>
    <mergeCell ref="D42:H42"/>
    <mergeCell ref="D32:G32"/>
    <mergeCell ref="J32:M32"/>
    <mergeCell ref="D38:H38"/>
    <mergeCell ref="D39:H39"/>
    <mergeCell ref="D28:G28"/>
    <mergeCell ref="J28:M28"/>
    <mergeCell ref="D30:G30"/>
    <mergeCell ref="J30:M30"/>
    <mergeCell ref="D24:G24"/>
    <mergeCell ref="J24:M24"/>
    <mergeCell ref="D26:G26"/>
    <mergeCell ref="J26:M26"/>
    <mergeCell ref="J14:J15"/>
    <mergeCell ref="K14:K15"/>
    <mergeCell ref="L14:S14"/>
    <mergeCell ref="T14:AA14"/>
    <mergeCell ref="F14:F15"/>
    <mergeCell ref="G14:G15"/>
    <mergeCell ref="H14:H15"/>
    <mergeCell ref="I14:I15"/>
    <mergeCell ref="B14:B15"/>
    <mergeCell ref="C14:C15"/>
    <mergeCell ref="D14:D15"/>
    <mergeCell ref="E14:E15"/>
    <mergeCell ref="J3:J4"/>
    <mergeCell ref="K3:K4"/>
    <mergeCell ref="L3:S3"/>
    <mergeCell ref="T3:AA3"/>
    <mergeCell ref="F3:F4"/>
    <mergeCell ref="G3:G4"/>
    <mergeCell ref="H3:H4"/>
    <mergeCell ref="I3:I4"/>
    <mergeCell ref="B3:B4"/>
    <mergeCell ref="C3:C4"/>
    <mergeCell ref="D3:D4"/>
    <mergeCell ref="E3:E4"/>
  </mergeCells>
  <conditionalFormatting sqref="C16:AA16 B6:AA10 C5:AA5 B17:AA21">
    <cfRule type="expression" priority="1" dxfId="3" stopIfTrue="1">
      <formula>$B5&lt;&gt;""</formula>
    </cfRule>
  </conditionalFormatting>
  <conditionalFormatting sqref="H32:I32 H30:I30 H24:I24 H26:I26 H28:I28">
    <cfRule type="expression" priority="2" dxfId="4" stopIfTrue="1">
      <formula>ISBLANK(H24)</formula>
    </cfRule>
  </conditionalFormatting>
  <conditionalFormatting sqref="D41:H41">
    <cfRule type="expression" priority="3" dxfId="5" stopIfTrue="1">
      <formula>ISBLANK($I$18)</formula>
    </cfRule>
  </conditionalFormatting>
  <conditionalFormatting sqref="D42:H42">
    <cfRule type="expression" priority="4" dxfId="5" stopIfTrue="1">
      <formula>ISBLANK($I$16)</formula>
    </cfRule>
  </conditionalFormatting>
  <conditionalFormatting sqref="D40:H40">
    <cfRule type="expression" priority="5" dxfId="5" stopIfTrue="1">
      <formula>ISBLANK($H$18)</formula>
    </cfRule>
  </conditionalFormatting>
  <conditionalFormatting sqref="D32:G32">
    <cfRule type="expression" priority="6" dxfId="2" stopIfTrue="1">
      <formula>$H$32&gt;$I$32</formula>
    </cfRule>
  </conditionalFormatting>
  <conditionalFormatting sqref="J32:M32">
    <cfRule type="expression" priority="7" dxfId="2" stopIfTrue="1">
      <formula>$I$32&gt;$H$32</formula>
    </cfRule>
  </conditionalFormatting>
  <conditionalFormatting sqref="J30:M30">
    <cfRule type="expression" priority="8" dxfId="2" stopIfTrue="1">
      <formula>#REF!&gt;#REF!</formula>
    </cfRule>
  </conditionalFormatting>
  <conditionalFormatting sqref="D30:G30">
    <cfRule type="expression" priority="9" dxfId="2" stopIfTrue="1">
      <formula>#REF!&gt;#REF!</formula>
    </cfRule>
  </conditionalFormatting>
  <conditionalFormatting sqref="D27:G27">
    <cfRule type="expression" priority="10" dxfId="5" stopIfTrue="1">
      <formula>$D$9&lt;4</formula>
    </cfRule>
    <cfRule type="expression" priority="11" dxfId="2" stopIfTrue="1">
      <formula>#REF!&gt;#REF!</formula>
    </cfRule>
  </conditionalFormatting>
  <conditionalFormatting sqref="J27:M27">
    <cfRule type="expression" priority="12" dxfId="5" stopIfTrue="1">
      <formula>$D$9&lt;4</formula>
    </cfRule>
    <cfRule type="expression" priority="13" dxfId="2" stopIfTrue="1">
      <formula>#REF!&gt;#REF!</formula>
    </cfRule>
  </conditionalFormatting>
  <conditionalFormatting sqref="D25:G25">
    <cfRule type="expression" priority="14" dxfId="5" stopIfTrue="1">
      <formula>$D$9&lt;5</formula>
    </cfRule>
    <cfRule type="expression" priority="15" dxfId="2" stopIfTrue="1">
      <formula>$H$16&gt;$I$16</formula>
    </cfRule>
  </conditionalFormatting>
  <conditionalFormatting sqref="J25:M25">
    <cfRule type="expression" priority="16" dxfId="5" stopIfTrue="1">
      <formula>$D$9&lt;5</formula>
    </cfRule>
    <cfRule type="expression" priority="17" dxfId="2" stopIfTrue="1">
      <formula>$I$16&gt;$H$16</formula>
    </cfRule>
  </conditionalFormatting>
  <conditionalFormatting sqref="D24:G24">
    <cfRule type="expression" priority="18" dxfId="2" stopIfTrue="1">
      <formula>$H$24&gt;$I$24</formula>
    </cfRule>
  </conditionalFormatting>
  <conditionalFormatting sqref="J24:M24">
    <cfRule type="expression" priority="19" dxfId="2" stopIfTrue="1">
      <formula>$I$24&gt;$H$24</formula>
    </cfRule>
  </conditionalFormatting>
  <conditionalFormatting sqref="J26:M26">
    <cfRule type="expression" priority="20" dxfId="2" stopIfTrue="1">
      <formula>$I$26&gt;$H$26</formula>
    </cfRule>
  </conditionalFormatting>
  <conditionalFormatting sqref="D26:G26">
    <cfRule type="expression" priority="21" dxfId="2" stopIfTrue="1">
      <formula>$H$26&gt;$I$26</formula>
    </cfRule>
  </conditionalFormatting>
  <conditionalFormatting sqref="J28:M28">
    <cfRule type="expression" priority="22" dxfId="2" stopIfTrue="1">
      <formula>$I$28&gt;$H$28</formula>
    </cfRule>
  </conditionalFormatting>
  <conditionalFormatting sqref="D28:G28">
    <cfRule type="expression" priority="23" dxfId="2" stopIfTrue="1">
      <formula>$H$28&gt;$I$28</formula>
    </cfRule>
  </conditionalFormatting>
  <conditionalFormatting sqref="B16 B5">
    <cfRule type="expression" priority="24" dxfId="3" stopIfTrue="1">
      <formula>$B$5&lt;&gt;""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2:AR135"/>
  <sheetViews>
    <sheetView workbookViewId="0" topLeftCell="A1">
      <selection activeCell="A1" sqref="A1"/>
    </sheetView>
  </sheetViews>
  <sheetFormatPr defaultColWidth="9.140625" defaultRowHeight="12" customHeight="1"/>
  <cols>
    <col min="1" max="1" width="3.00390625" style="22" bestFit="1" customWidth="1"/>
    <col min="2" max="2" width="16.00390625" style="22" customWidth="1"/>
    <col min="3" max="3" width="5.00390625" style="22" customWidth="1"/>
    <col min="4" max="28" width="4.57421875" style="22" customWidth="1"/>
    <col min="29" max="32" width="9.140625" style="22" customWidth="1"/>
    <col min="33" max="33" width="4.7109375" style="22" customWidth="1"/>
    <col min="34" max="44" width="9.140625" style="22" customWidth="1"/>
    <col min="45" max="16384" width="9.140625" style="23" customWidth="1"/>
  </cols>
  <sheetData>
    <row r="1" ht="12" customHeight="1" thickBot="1"/>
    <row r="2" spans="1:28" ht="12" customHeight="1" thickBot="1">
      <c r="A2" s="29" t="s">
        <v>33</v>
      </c>
      <c r="D2" s="106" t="s">
        <v>34</v>
      </c>
      <c r="E2" s="107"/>
      <c r="F2" s="107"/>
      <c r="G2" s="107"/>
      <c r="H2" s="107"/>
      <c r="I2" s="107"/>
      <c r="J2" s="107"/>
      <c r="K2" s="107"/>
      <c r="L2" s="108"/>
      <c r="M2" s="103" t="s">
        <v>6</v>
      </c>
      <c r="N2" s="104"/>
      <c r="O2" s="104"/>
      <c r="P2" s="104"/>
      <c r="Q2" s="104"/>
      <c r="R2" s="104"/>
      <c r="S2" s="104"/>
      <c r="T2" s="105"/>
      <c r="U2" s="103" t="s">
        <v>7</v>
      </c>
      <c r="V2" s="104"/>
      <c r="W2" s="104"/>
      <c r="X2" s="104"/>
      <c r="Y2" s="104"/>
      <c r="Z2" s="104"/>
      <c r="AA2" s="104"/>
      <c r="AB2" s="105"/>
    </row>
    <row r="3" spans="1:32" s="27" customFormat="1" ht="12" customHeight="1">
      <c r="A3" s="35" t="s">
        <v>22</v>
      </c>
      <c r="B3" s="36" t="s">
        <v>23</v>
      </c>
      <c r="C3" s="37" t="s">
        <v>23</v>
      </c>
      <c r="D3" s="36" t="s">
        <v>24</v>
      </c>
      <c r="E3" s="36" t="s">
        <v>25</v>
      </c>
      <c r="F3" s="36" t="s">
        <v>26</v>
      </c>
      <c r="G3" s="36" t="s">
        <v>11</v>
      </c>
      <c r="H3" s="36" t="s">
        <v>19</v>
      </c>
      <c r="I3" s="36" t="s">
        <v>13</v>
      </c>
      <c r="J3" s="36" t="s">
        <v>8</v>
      </c>
      <c r="K3" s="36" t="s">
        <v>27</v>
      </c>
      <c r="L3" s="36" t="s">
        <v>28</v>
      </c>
      <c r="M3" s="35" t="s">
        <v>25</v>
      </c>
      <c r="N3" s="36" t="s">
        <v>26</v>
      </c>
      <c r="O3" s="36" t="s">
        <v>11</v>
      </c>
      <c r="P3" s="36" t="s">
        <v>19</v>
      </c>
      <c r="Q3" s="36" t="s">
        <v>13</v>
      </c>
      <c r="R3" s="36" t="s">
        <v>8</v>
      </c>
      <c r="S3" s="36" t="s">
        <v>27</v>
      </c>
      <c r="T3" s="37" t="s">
        <v>28</v>
      </c>
      <c r="U3" s="35" t="s">
        <v>25</v>
      </c>
      <c r="V3" s="36" t="s">
        <v>26</v>
      </c>
      <c r="W3" s="36" t="s">
        <v>11</v>
      </c>
      <c r="X3" s="36" t="s">
        <v>19</v>
      </c>
      <c r="Y3" s="36" t="s">
        <v>13</v>
      </c>
      <c r="Z3" s="36" t="s">
        <v>8</v>
      </c>
      <c r="AA3" s="36" t="s">
        <v>27</v>
      </c>
      <c r="AB3" s="37" t="s">
        <v>28</v>
      </c>
      <c r="AC3" s="36" t="s">
        <v>29</v>
      </c>
      <c r="AD3" s="36" t="s">
        <v>30</v>
      </c>
      <c r="AE3" s="36" t="s">
        <v>31</v>
      </c>
      <c r="AF3" s="37" t="s">
        <v>32</v>
      </c>
    </row>
    <row r="4" spans="1:32" s="22" customFormat="1" ht="12" customHeight="1">
      <c r="A4" s="30">
        <f>AC4+AD4+AE4+AF4</f>
        <v>1</v>
      </c>
      <c r="B4" s="24" t="str">
        <f>Setup!B9</f>
        <v>A</v>
      </c>
      <c r="C4" s="40">
        <f>Setup!C5</f>
        <v>0</v>
      </c>
      <c r="D4" s="26">
        <f>COUNTIF('Fixtures (4)'!B$4:B$9,B4)+COUNTIF('Fixtures (4)'!E$4:E$9,B4)</f>
        <v>3</v>
      </c>
      <c r="E4" s="22">
        <f>F4+G4+H4</f>
        <v>0</v>
      </c>
      <c r="F4" s="22">
        <f aca="true" t="shared" si="0" ref="F4:L7">N4+V4</f>
        <v>0</v>
      </c>
      <c r="G4" s="22">
        <f t="shared" si="0"/>
        <v>0</v>
      </c>
      <c r="H4" s="22">
        <f t="shared" si="0"/>
        <v>0</v>
      </c>
      <c r="I4" s="22">
        <f t="shared" si="0"/>
        <v>0</v>
      </c>
      <c r="J4" s="22">
        <f t="shared" si="0"/>
        <v>0</v>
      </c>
      <c r="K4" s="22">
        <f t="shared" si="0"/>
        <v>0</v>
      </c>
      <c r="L4" s="22">
        <f t="shared" si="0"/>
        <v>0</v>
      </c>
      <c r="M4" s="30">
        <f>N4+O4+P4</f>
        <v>0</v>
      </c>
      <c r="N4" s="22">
        <f>SUMPRODUCT(('Fixtures (4)'!B$4:B$9=Calcs!B4)*('Fixtures (4)'!C$4:C$9&gt;'Fixtures (4)'!D$4:D$9))</f>
        <v>0</v>
      </c>
      <c r="O4" s="22">
        <f>SUMPRODUCT(('Fixtures (4)'!B$4:B$9=Calcs!B4)*('Fixtures (4)'!C$4:C$9='Fixtures (4)'!D$4:D$9)*('Fixtures (4)'!C$4:C$9&lt;&gt;""))</f>
        <v>0</v>
      </c>
      <c r="P4" s="22">
        <f>SUMPRODUCT(('Fixtures (4)'!B$4:B$9=Calcs!B4)*('Fixtures (4)'!C$4:C$9&lt;'Fixtures (4)'!D$4:D$9))</f>
        <v>0</v>
      </c>
      <c r="Q4" s="22">
        <f>SUMIF('Fixtures (4)'!B$4:B$9,Calcs!B4,'Fixtures (4)'!C$4:C$9)</f>
        <v>0</v>
      </c>
      <c r="R4" s="22">
        <f>SUMIF('Fixtures (4)'!B$4:B$9,Calcs!B4,'Fixtures (4)'!D$4:D$9)</f>
        <v>0</v>
      </c>
      <c r="S4" s="22">
        <f>Q4-R4</f>
        <v>0</v>
      </c>
      <c r="T4" s="31">
        <f>N4*3+O4*1</f>
        <v>0</v>
      </c>
      <c r="U4" s="30">
        <f>V4+W4+X4</f>
        <v>0</v>
      </c>
      <c r="V4" s="22">
        <f>SUMPRODUCT(('Fixtures (4)'!E$4:E$9=Calcs!B4)*('Fixtures (4)'!C$4:C$9&lt;'Fixtures (4)'!D$4:D$9))</f>
        <v>0</v>
      </c>
      <c r="W4" s="22">
        <f>SUMPRODUCT(('Fixtures (4)'!E$4:E$9=Calcs!B4)*('Fixtures (4)'!C$4:C$9='Fixtures (4)'!D$4:D$9)*('Fixtures (4)'!D$4:D$9&lt;&gt;""))</f>
        <v>0</v>
      </c>
      <c r="X4" s="22">
        <f>SUMPRODUCT(('Fixtures (4)'!E$4:E$9=Calcs!B4)*('Fixtures (4)'!D$4:D$9&lt;'Fixtures (4)'!C$4:C$9))</f>
        <v>0</v>
      </c>
      <c r="Y4" s="22">
        <f>SUMIF('Fixtures (4)'!E$4:E$9,Calcs!B4,'Fixtures (4)'!D$4:D$9)</f>
        <v>0</v>
      </c>
      <c r="Z4" s="22">
        <f>SUMIF('Fixtures (4)'!E$4:E$9,Calcs!B4,'Fixtures (4)'!C$4:C$9)</f>
        <v>0</v>
      </c>
      <c r="AA4" s="22">
        <f>Y4-Z4</f>
        <v>0</v>
      </c>
      <c r="AB4" s="31">
        <f>V4*3+W4*1</f>
        <v>0</v>
      </c>
      <c r="AC4" s="22">
        <f>RANK(L4,L$4:L$7)</f>
        <v>1</v>
      </c>
      <c r="AD4" s="22">
        <f>SUMPRODUCT((L$4:L$7=L4)*(K$4:K$7&gt;K4))</f>
        <v>0</v>
      </c>
      <c r="AE4" s="22">
        <f>SUMPRODUCT((L$4:L$7=L4)*(K$4:K$7=K4)*(I$4:I$7&gt;I4))</f>
        <v>0</v>
      </c>
      <c r="AF4" s="31">
        <f>SUMPRODUCT((L$4:L$7=L4)*(K$4:K$7=K4)*(I$4:I$7=I4)*(C$4:C$7&gt;C4))</f>
        <v>0</v>
      </c>
    </row>
    <row r="5" spans="1:32" s="22" customFormat="1" ht="12" customHeight="1">
      <c r="A5" s="30">
        <f>AC5+AD5+AE5+AF5</f>
        <v>2</v>
      </c>
      <c r="B5" s="24" t="str">
        <f>Setup!B10</f>
        <v>B</v>
      </c>
      <c r="C5" s="41">
        <f>C4-1</f>
        <v>-1</v>
      </c>
      <c r="D5" s="26">
        <f>COUNTIF('Fixtures (4)'!B$4:B$9,B5)+COUNTIF('Fixtures (4)'!E$4:E$9,B5)</f>
        <v>3</v>
      </c>
      <c r="E5" s="22">
        <f>F5+G5+H5</f>
        <v>0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30">
        <f>N5+O5+P5</f>
        <v>0</v>
      </c>
      <c r="N5" s="22">
        <f>SUMPRODUCT(('Fixtures (4)'!B$4:B$9=Calcs!B5)*('Fixtures (4)'!C$4:C$9&gt;'Fixtures (4)'!D$4:D$9))</f>
        <v>0</v>
      </c>
      <c r="O5" s="22">
        <f>SUMPRODUCT(('Fixtures (4)'!B$4:B$9=Calcs!B5)*('Fixtures (4)'!C$4:C$9='Fixtures (4)'!D$4:D$9)*('Fixtures (4)'!C$4:C$9&lt;&gt;""))</f>
        <v>0</v>
      </c>
      <c r="P5" s="22">
        <f>SUMPRODUCT(('Fixtures (4)'!B$4:B$9=Calcs!B5)*('Fixtures (4)'!C$4:C$9&lt;'Fixtures (4)'!D$4:D$9))</f>
        <v>0</v>
      </c>
      <c r="Q5" s="22">
        <f>SUMIF('Fixtures (4)'!B$4:B$9,Calcs!B5,'Fixtures (4)'!C$4:C$9)</f>
        <v>0</v>
      </c>
      <c r="R5" s="22">
        <f>SUMIF('Fixtures (4)'!B$4:B$9,Calcs!B5,'Fixtures (4)'!D$4:D$9)</f>
        <v>0</v>
      </c>
      <c r="S5" s="22">
        <f>Q5-R5</f>
        <v>0</v>
      </c>
      <c r="T5" s="31">
        <f>N5*3+O5*1</f>
        <v>0</v>
      </c>
      <c r="U5" s="30">
        <f>V5+W5+X5</f>
        <v>0</v>
      </c>
      <c r="V5" s="22">
        <f>SUMPRODUCT(('Fixtures (4)'!E$4:E$9=Calcs!B5)*('Fixtures (4)'!C$4:C$9&lt;'Fixtures (4)'!D$4:D$9))</f>
        <v>0</v>
      </c>
      <c r="W5" s="22">
        <f>SUMPRODUCT(('Fixtures (4)'!E$4:E$9=Calcs!B5)*('Fixtures (4)'!C$4:C$9='Fixtures (4)'!D$4:D$9)*('Fixtures (4)'!D$4:D$9&lt;&gt;""))</f>
        <v>0</v>
      </c>
      <c r="X5" s="22">
        <f>SUMPRODUCT(('Fixtures (4)'!E$4:E$9=Calcs!B5)*('Fixtures (4)'!D$4:D$9&lt;'Fixtures (4)'!C$4:C$9))</f>
        <v>0</v>
      </c>
      <c r="Y5" s="22">
        <f>SUMIF('Fixtures (4)'!E$4:E$9,Calcs!B5,'Fixtures (4)'!D$4:D$9)</f>
        <v>0</v>
      </c>
      <c r="Z5" s="22">
        <f>SUMIF('Fixtures (4)'!E$4:E$9,Calcs!B5,'Fixtures (4)'!C$4:C$9)</f>
        <v>0</v>
      </c>
      <c r="AA5" s="22">
        <f>Y5-Z5</f>
        <v>0</v>
      </c>
      <c r="AB5" s="31">
        <f>V5*3+W5*1</f>
        <v>0</v>
      </c>
      <c r="AC5" s="22">
        <f>RANK(L5,L$4:L$7)</f>
        <v>1</v>
      </c>
      <c r="AD5" s="22">
        <f>SUMPRODUCT((L$4:L$7=L5)*(K$4:K$7&gt;K5))</f>
        <v>0</v>
      </c>
      <c r="AE5" s="22">
        <f>SUMPRODUCT((L$4:L$7=L5)*(K$4:K$7=K5)*(I$4:I$7&gt;I5))</f>
        <v>0</v>
      </c>
      <c r="AF5" s="31">
        <f>SUMPRODUCT((L$4:L$7=L5)*(K$4:K$7=K5)*(I$4:I$7=I5)*(C$4:C$7&gt;C5))</f>
        <v>1</v>
      </c>
    </row>
    <row r="6" spans="1:32" s="22" customFormat="1" ht="12" customHeight="1">
      <c r="A6" s="30">
        <f>AC6+AD6+AE6+AF6</f>
        <v>3</v>
      </c>
      <c r="B6" s="24" t="str">
        <f>Setup!B11</f>
        <v>C</v>
      </c>
      <c r="C6" s="41">
        <f>C5-1</f>
        <v>-2</v>
      </c>
      <c r="D6" s="26">
        <f>COUNTIF('Fixtures (4)'!B$4:B$9,B6)+COUNTIF('Fixtures (4)'!E$4:E$9,B6)</f>
        <v>3</v>
      </c>
      <c r="E6" s="22">
        <f>F6+G6+H6</f>
        <v>0</v>
      </c>
      <c r="F6" s="22">
        <f t="shared" si="0"/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30">
        <f>N6+O6+P6</f>
        <v>0</v>
      </c>
      <c r="N6" s="22">
        <f>SUMPRODUCT(('Fixtures (4)'!B$4:B$9=Calcs!B6)*('Fixtures (4)'!C$4:C$9&gt;'Fixtures (4)'!D$4:D$9))</f>
        <v>0</v>
      </c>
      <c r="O6" s="22">
        <f>SUMPRODUCT(('Fixtures (4)'!B$4:B$9=Calcs!B6)*('Fixtures (4)'!C$4:C$9='Fixtures (4)'!D$4:D$9)*('Fixtures (4)'!C$4:C$9&lt;&gt;""))</f>
        <v>0</v>
      </c>
      <c r="P6" s="22">
        <f>SUMPRODUCT(('Fixtures (4)'!B$4:B$9=Calcs!B6)*('Fixtures (4)'!C$4:C$9&lt;'Fixtures (4)'!D$4:D$9))</f>
        <v>0</v>
      </c>
      <c r="Q6" s="22">
        <f>SUMIF('Fixtures (4)'!B$4:B$9,Calcs!B6,'Fixtures (4)'!C$4:C$9)</f>
        <v>0</v>
      </c>
      <c r="R6" s="22">
        <f>SUMIF('Fixtures (4)'!B$4:B$9,Calcs!B6,'Fixtures (4)'!D$4:D$9)</f>
        <v>0</v>
      </c>
      <c r="S6" s="22">
        <f>Q6-R6</f>
        <v>0</v>
      </c>
      <c r="T6" s="31">
        <f>N6*3+O6*1</f>
        <v>0</v>
      </c>
      <c r="U6" s="30">
        <f>V6+W6+X6</f>
        <v>0</v>
      </c>
      <c r="V6" s="22">
        <f>SUMPRODUCT(('Fixtures (4)'!E$4:E$9=Calcs!B6)*('Fixtures (4)'!C$4:C$9&lt;'Fixtures (4)'!D$4:D$9))</f>
        <v>0</v>
      </c>
      <c r="W6" s="22">
        <f>SUMPRODUCT(('Fixtures (4)'!E$4:E$9=Calcs!B6)*('Fixtures (4)'!C$4:C$9='Fixtures (4)'!D$4:D$9)*('Fixtures (4)'!D$4:D$9&lt;&gt;""))</f>
        <v>0</v>
      </c>
      <c r="X6" s="22">
        <f>SUMPRODUCT(('Fixtures (4)'!E$4:E$9=Calcs!B6)*('Fixtures (4)'!D$4:D$9&lt;'Fixtures (4)'!C$4:C$9))</f>
        <v>0</v>
      </c>
      <c r="Y6" s="22">
        <f>SUMIF('Fixtures (4)'!E$4:E$9,Calcs!B6,'Fixtures (4)'!D$4:D$9)</f>
        <v>0</v>
      </c>
      <c r="Z6" s="22">
        <f>SUMIF('Fixtures (4)'!E$4:E$9,Calcs!B6,'Fixtures (4)'!C$4:C$9)</f>
        <v>0</v>
      </c>
      <c r="AA6" s="22">
        <f>Y6-Z6</f>
        <v>0</v>
      </c>
      <c r="AB6" s="31">
        <f>V6*3+W6*1</f>
        <v>0</v>
      </c>
      <c r="AC6" s="22">
        <f>RANK(L6,L$4:L$7)</f>
        <v>1</v>
      </c>
      <c r="AD6" s="22">
        <f>SUMPRODUCT((L$4:L$7=L6)*(K$4:K$7&gt;K6))</f>
        <v>0</v>
      </c>
      <c r="AE6" s="22">
        <f>SUMPRODUCT((L$4:L$7=L6)*(K$4:K$7=K6)*(I$4:I$7&gt;I6))</f>
        <v>0</v>
      </c>
      <c r="AF6" s="31">
        <f>SUMPRODUCT((L$4:L$7=L6)*(K$4:K$7=K6)*(I$4:I$7=I6)*(C$4:C$7&gt;C6))</f>
        <v>2</v>
      </c>
    </row>
    <row r="7" spans="1:32" s="28" customFormat="1" ht="12" customHeight="1" thickBot="1">
      <c r="A7" s="32">
        <f>AC7+AD7+AE7+AF7</f>
        <v>4</v>
      </c>
      <c r="B7" s="38" t="str">
        <f>Setup!B12</f>
        <v>D</v>
      </c>
      <c r="C7" s="42">
        <f>C6-1</f>
        <v>-3</v>
      </c>
      <c r="D7" s="39">
        <f>COUNTIF('Fixtures (4)'!B$4:B$9,B7)+COUNTIF('Fixtures (4)'!E$4:E$9,B7)</f>
        <v>3</v>
      </c>
      <c r="E7" s="33">
        <f>F7+G7+H7</f>
        <v>0</v>
      </c>
      <c r="F7" s="33">
        <f t="shared" si="0"/>
        <v>0</v>
      </c>
      <c r="G7" s="33">
        <f t="shared" si="0"/>
        <v>0</v>
      </c>
      <c r="H7" s="33">
        <f t="shared" si="0"/>
        <v>0</v>
      </c>
      <c r="I7" s="33">
        <f t="shared" si="0"/>
        <v>0</v>
      </c>
      <c r="J7" s="33">
        <f t="shared" si="0"/>
        <v>0</v>
      </c>
      <c r="K7" s="33">
        <f t="shared" si="0"/>
        <v>0</v>
      </c>
      <c r="L7" s="33">
        <f t="shared" si="0"/>
        <v>0</v>
      </c>
      <c r="M7" s="32">
        <f>N7+O7+P7</f>
        <v>0</v>
      </c>
      <c r="N7" s="33">
        <f>SUMPRODUCT(('Fixtures (4)'!B$4:B$9=Calcs!B7)*('Fixtures (4)'!C$4:C$9&gt;'Fixtures (4)'!D$4:D$9))</f>
        <v>0</v>
      </c>
      <c r="O7" s="33">
        <f>SUMPRODUCT(('Fixtures (4)'!B$4:B$9=Calcs!B7)*('Fixtures (4)'!C$4:C$9='Fixtures (4)'!D$4:D$9)*('Fixtures (4)'!C$4:C$9&lt;&gt;""))</f>
        <v>0</v>
      </c>
      <c r="P7" s="33">
        <f>SUMPRODUCT(('Fixtures (4)'!B$4:B$9=Calcs!B7)*('Fixtures (4)'!C$4:C$9&lt;'Fixtures (4)'!D$4:D$9))</f>
        <v>0</v>
      </c>
      <c r="Q7" s="33">
        <f>SUMIF('Fixtures (4)'!B$4:B$9,Calcs!B7,'Fixtures (4)'!C$4:C$9)</f>
        <v>0</v>
      </c>
      <c r="R7" s="33">
        <f>SUMIF('Fixtures (4)'!B$4:B$9,Calcs!B7,'Fixtures (4)'!D$4:D$9)</f>
        <v>0</v>
      </c>
      <c r="S7" s="33">
        <f>Q7-R7</f>
        <v>0</v>
      </c>
      <c r="T7" s="34">
        <f>N7*3+O7*1</f>
        <v>0</v>
      </c>
      <c r="U7" s="32">
        <f>V7+W7+X7</f>
        <v>0</v>
      </c>
      <c r="V7" s="33">
        <f>SUMPRODUCT(('Fixtures (4)'!E$4:E$9=Calcs!B7)*('Fixtures (4)'!C$4:C$9&lt;'Fixtures (4)'!D$4:D$9))</f>
        <v>0</v>
      </c>
      <c r="W7" s="33">
        <f>SUMPRODUCT(('Fixtures (4)'!E$4:E$9=Calcs!B7)*('Fixtures (4)'!C$4:C$9='Fixtures (4)'!D$4:D$9)*('Fixtures (4)'!D$4:D$9&lt;&gt;""))</f>
        <v>0</v>
      </c>
      <c r="X7" s="33">
        <f>SUMPRODUCT(('Fixtures (4)'!E$4:E$9=Calcs!B7)*('Fixtures (4)'!D$4:D$9&lt;'Fixtures (4)'!C$4:C$9))</f>
        <v>0</v>
      </c>
      <c r="Y7" s="33">
        <f>SUMIF('Fixtures (4)'!E$4:E$9,Calcs!B7,'Fixtures (4)'!D$4:D$9)</f>
        <v>0</v>
      </c>
      <c r="Z7" s="33">
        <f>SUMIF('Fixtures (4)'!E$4:E$9,Calcs!B7,'Fixtures (4)'!C$4:C$9)</f>
        <v>0</v>
      </c>
      <c r="AA7" s="33">
        <f>Y7-Z7</f>
        <v>0</v>
      </c>
      <c r="AB7" s="34">
        <f>V7*3+W7*1</f>
        <v>0</v>
      </c>
      <c r="AC7" s="33">
        <f>RANK(L7,L$4:L$7)</f>
        <v>1</v>
      </c>
      <c r="AD7" s="33">
        <f>SUMPRODUCT((L$4:L$7=L7)*(K$4:K$7&gt;K7))</f>
        <v>0</v>
      </c>
      <c r="AE7" s="33">
        <f>SUMPRODUCT((L$4:L$7=L7)*(K$4:K$7=K7)*(I$4:I$7&gt;I7))</f>
        <v>0</v>
      </c>
      <c r="AF7" s="34">
        <f>SUMPRODUCT((L$4:L$7=L7)*(K$4:K$7=K7)*(I$4:I$7=I7)*(C$4:C$7&gt;C7))</f>
        <v>3</v>
      </c>
    </row>
    <row r="9" spans="1:44" s="44" customFormat="1" ht="12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</row>
    <row r="10" ht="12" customHeight="1" thickBot="1"/>
    <row r="11" spans="1:28" ht="12" customHeight="1" thickBot="1">
      <c r="A11" s="29" t="s">
        <v>40</v>
      </c>
      <c r="D11" s="106" t="s">
        <v>34</v>
      </c>
      <c r="E11" s="107"/>
      <c r="F11" s="107"/>
      <c r="G11" s="107"/>
      <c r="H11" s="107"/>
      <c r="I11" s="107"/>
      <c r="J11" s="107"/>
      <c r="K11" s="107"/>
      <c r="L11" s="108"/>
      <c r="M11" s="103" t="s">
        <v>6</v>
      </c>
      <c r="N11" s="104"/>
      <c r="O11" s="104"/>
      <c r="P11" s="104"/>
      <c r="Q11" s="104"/>
      <c r="R11" s="104"/>
      <c r="S11" s="104"/>
      <c r="T11" s="105"/>
      <c r="U11" s="103" t="s">
        <v>7</v>
      </c>
      <c r="V11" s="104"/>
      <c r="W11" s="104"/>
      <c r="X11" s="104"/>
      <c r="Y11" s="104"/>
      <c r="Z11" s="104"/>
      <c r="AA11" s="104"/>
      <c r="AB11" s="105"/>
    </row>
    <row r="12" spans="1:32" s="27" customFormat="1" ht="12" customHeight="1">
      <c r="A12" s="35" t="s">
        <v>22</v>
      </c>
      <c r="B12" s="36" t="s">
        <v>23</v>
      </c>
      <c r="C12" s="37" t="s">
        <v>23</v>
      </c>
      <c r="D12" s="35" t="s">
        <v>24</v>
      </c>
      <c r="E12" s="36" t="s">
        <v>25</v>
      </c>
      <c r="F12" s="36" t="s">
        <v>26</v>
      </c>
      <c r="G12" s="36" t="s">
        <v>11</v>
      </c>
      <c r="H12" s="36" t="s">
        <v>19</v>
      </c>
      <c r="I12" s="36" t="s">
        <v>13</v>
      </c>
      <c r="J12" s="36" t="s">
        <v>8</v>
      </c>
      <c r="K12" s="36" t="s">
        <v>27</v>
      </c>
      <c r="L12" s="36" t="s">
        <v>28</v>
      </c>
      <c r="M12" s="35" t="s">
        <v>25</v>
      </c>
      <c r="N12" s="36" t="s">
        <v>26</v>
      </c>
      <c r="O12" s="36" t="s">
        <v>11</v>
      </c>
      <c r="P12" s="36" t="s">
        <v>19</v>
      </c>
      <c r="Q12" s="36" t="s">
        <v>13</v>
      </c>
      <c r="R12" s="36" t="s">
        <v>8</v>
      </c>
      <c r="S12" s="36" t="s">
        <v>27</v>
      </c>
      <c r="T12" s="37" t="s">
        <v>28</v>
      </c>
      <c r="U12" s="35" t="s">
        <v>25</v>
      </c>
      <c r="V12" s="36" t="s">
        <v>26</v>
      </c>
      <c r="W12" s="36" t="s">
        <v>11</v>
      </c>
      <c r="X12" s="36" t="s">
        <v>19</v>
      </c>
      <c r="Y12" s="36" t="s">
        <v>13</v>
      </c>
      <c r="Z12" s="36" t="s">
        <v>8</v>
      </c>
      <c r="AA12" s="36" t="s">
        <v>27</v>
      </c>
      <c r="AB12" s="37" t="s">
        <v>28</v>
      </c>
      <c r="AC12" s="35" t="s">
        <v>29</v>
      </c>
      <c r="AD12" s="36" t="s">
        <v>30</v>
      </c>
      <c r="AE12" s="36" t="s">
        <v>31</v>
      </c>
      <c r="AF12" s="37" t="s">
        <v>32</v>
      </c>
    </row>
    <row r="13" spans="1:32" s="22" customFormat="1" ht="12" customHeight="1">
      <c r="A13" s="30">
        <f>AC13+AD13+AE13+AF13</f>
        <v>1</v>
      </c>
      <c r="B13" s="24" t="str">
        <f>Setup!B9</f>
        <v>A</v>
      </c>
      <c r="C13" s="40">
        <f>Setup!C5</f>
        <v>0</v>
      </c>
      <c r="D13" s="54">
        <f>COUNTIF('Fixtures (5)'!B$4:B$13,B13)+COUNTIF('Fixtures (5)'!E$4:E$13,B13)</f>
        <v>4</v>
      </c>
      <c r="E13" s="22">
        <f>F13+G13+H13</f>
        <v>0</v>
      </c>
      <c r="F13" s="22">
        <f aca="true" t="shared" si="1" ref="F13:L17">N13+V13</f>
        <v>0</v>
      </c>
      <c r="G13" s="22">
        <f t="shared" si="1"/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30">
        <f>N13+O13+P13</f>
        <v>0</v>
      </c>
      <c r="N13" s="22">
        <f>SUMPRODUCT(('Fixtures (5)'!B$4:B$13=Calcs!B13)*('Fixtures (5)'!C$4:C$13&gt;'Fixtures (5)'!D$4:D$13))</f>
        <v>0</v>
      </c>
      <c r="O13" s="22">
        <f>SUMPRODUCT(('Fixtures (5)'!B$4:B$13=Calcs!B13)*('Fixtures (5)'!C$4:C$13='Fixtures (5)'!D$4:D$13)*('Fixtures (5)'!C$4:C$13&lt;&gt;""))</f>
        <v>0</v>
      </c>
      <c r="P13" s="22">
        <f>SUMPRODUCT(('Fixtures (5)'!B$4:B$13=Calcs!B13)*('Fixtures (5)'!C$4:C$13&lt;'Fixtures (5)'!D$4:D$13))</f>
        <v>0</v>
      </c>
      <c r="Q13" s="22">
        <f>SUMIF('Fixtures (5)'!B$4:B$13,Calcs!B13,'Fixtures (5)'!C$4:C$13)</f>
        <v>0</v>
      </c>
      <c r="R13" s="22">
        <f>SUMIF('Fixtures (5)'!B$4:B$13,Calcs!B13,'Fixtures (5)'!D$4:D$13)</f>
        <v>0</v>
      </c>
      <c r="S13" s="22">
        <f>Q13-R13</f>
        <v>0</v>
      </c>
      <c r="T13" s="31">
        <f>N13*3+O13*1</f>
        <v>0</v>
      </c>
      <c r="U13" s="30">
        <f>V13+W13+X13</f>
        <v>0</v>
      </c>
      <c r="V13" s="22">
        <f>SUMPRODUCT(('Fixtures (5)'!E$4:E$13=Calcs!B13)*('Fixtures (5)'!C$4:C$13&lt;'Fixtures (5)'!D$4:D$13))</f>
        <v>0</v>
      </c>
      <c r="W13" s="22">
        <f>SUMPRODUCT(('Fixtures (5)'!E$4:E$13=Calcs!B13)*('Fixtures (5)'!C$4:C$13='Fixtures (5)'!D$4:D$13)*('Fixtures (5)'!D$4:D$13&lt;&gt;""))</f>
        <v>0</v>
      </c>
      <c r="X13" s="22">
        <f>SUMPRODUCT(('Fixtures (5)'!E$4:E$13=Calcs!B13)*('Fixtures (5)'!D$4:D$13&lt;'Fixtures (5)'!C$4:C$13))</f>
        <v>0</v>
      </c>
      <c r="Y13" s="22">
        <f>SUMIF('Fixtures (5)'!E$4:E$13,Calcs!B13,'Fixtures (5)'!D$4:D$13)</f>
        <v>0</v>
      </c>
      <c r="Z13" s="22">
        <f>SUMIF('Fixtures (5)'!E$4:E$13,Calcs!B13,'Fixtures (5)'!C$4:C$13)</f>
        <v>0</v>
      </c>
      <c r="AA13" s="22">
        <f>Y13-Z13</f>
        <v>0</v>
      </c>
      <c r="AB13" s="31">
        <f>V13*3+W13*1</f>
        <v>0</v>
      </c>
      <c r="AC13" s="30">
        <f>RANK(L13,L$13:L$17)</f>
        <v>1</v>
      </c>
      <c r="AD13" s="22">
        <f>SUMPRODUCT((L$13:L$17=L13)*(K$13:K$17&gt;K13))</f>
        <v>0</v>
      </c>
      <c r="AE13" s="22">
        <f>SUMPRODUCT((L$13:L$17=L13)*(K$13:K$17=K13)*(I$13:I$17&gt;I13))</f>
        <v>0</v>
      </c>
      <c r="AF13" s="31">
        <f>SUMPRODUCT((L$13:L$17=L13)*(K$13:K$17=K13)*(I$13:I$17=I13)*(C$13:C$17&gt;C13))</f>
        <v>0</v>
      </c>
    </row>
    <row r="14" spans="1:32" s="22" customFormat="1" ht="12" customHeight="1">
      <c r="A14" s="30">
        <f>AC14+AD14+AE14+AF14</f>
        <v>2</v>
      </c>
      <c r="B14" s="24" t="str">
        <f>Setup!B10</f>
        <v>B</v>
      </c>
      <c r="C14" s="41">
        <f>C13-1</f>
        <v>-1</v>
      </c>
      <c r="D14" s="54">
        <f>COUNTIF('Fixtures (5)'!B$4:B$13,B14)+COUNTIF('Fixtures (5)'!E$4:E$13,B14)</f>
        <v>4</v>
      </c>
      <c r="E14" s="22">
        <f>F14+G14+H14</f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 t="shared" si="1"/>
        <v>0</v>
      </c>
      <c r="L14" s="22">
        <f t="shared" si="1"/>
        <v>0</v>
      </c>
      <c r="M14" s="30">
        <f>N14+O14+P14</f>
        <v>0</v>
      </c>
      <c r="N14" s="22">
        <f>SUMPRODUCT(('Fixtures (5)'!B$4:B$13=Calcs!B14)*('Fixtures (5)'!C$4:C$13&gt;'Fixtures (5)'!D$4:D$13))</f>
        <v>0</v>
      </c>
      <c r="O14" s="22">
        <f>SUMPRODUCT(('Fixtures (5)'!B$4:B$13=Calcs!B14)*('Fixtures (5)'!C$4:C$13='Fixtures (5)'!D$4:D$13)*('Fixtures (5)'!C$4:C$13&lt;&gt;""))</f>
        <v>0</v>
      </c>
      <c r="P14" s="22">
        <f>SUMPRODUCT(('Fixtures (5)'!B$4:B$13=Calcs!B14)*('Fixtures (5)'!C$4:C$13&lt;'Fixtures (5)'!D$4:D$13))</f>
        <v>0</v>
      </c>
      <c r="Q14" s="22">
        <f>SUMIF('Fixtures (5)'!B$4:B$13,Calcs!B14,'Fixtures (5)'!C$4:C$13)</f>
        <v>0</v>
      </c>
      <c r="R14" s="22">
        <f>SUMIF('Fixtures (5)'!B$4:B$13,Calcs!B14,'Fixtures (5)'!D$4:D$13)</f>
        <v>0</v>
      </c>
      <c r="S14" s="22">
        <f>Q14-R14</f>
        <v>0</v>
      </c>
      <c r="T14" s="31">
        <f>N14*3+O14*1</f>
        <v>0</v>
      </c>
      <c r="U14" s="30">
        <f>V14+W14+X14</f>
        <v>0</v>
      </c>
      <c r="V14" s="22">
        <f>SUMPRODUCT(('Fixtures (5)'!E$4:E$13=Calcs!B14)*('Fixtures (5)'!C$4:C$13&lt;'Fixtures (5)'!D$4:D$13))</f>
        <v>0</v>
      </c>
      <c r="W14" s="22">
        <f>SUMPRODUCT(('Fixtures (5)'!E$4:E$13=Calcs!B14)*('Fixtures (5)'!C$4:C$13='Fixtures (5)'!D$4:D$13)*('Fixtures (5)'!D$4:D$13&lt;&gt;""))</f>
        <v>0</v>
      </c>
      <c r="X14" s="22">
        <f>SUMPRODUCT(('Fixtures (5)'!E$4:E$13=Calcs!B14)*('Fixtures (5)'!D$4:D$13&lt;'Fixtures (5)'!C$4:C$13))</f>
        <v>0</v>
      </c>
      <c r="Y14" s="22">
        <f>SUMIF('Fixtures (5)'!E$4:E$13,Calcs!B14,'Fixtures (5)'!D$4:D$13)</f>
        <v>0</v>
      </c>
      <c r="Z14" s="22">
        <f>SUMIF('Fixtures (5)'!E$4:E$13,Calcs!B14,'Fixtures (5)'!C$4:C$13)</f>
        <v>0</v>
      </c>
      <c r="AA14" s="22">
        <f>Y14-Z14</f>
        <v>0</v>
      </c>
      <c r="AB14" s="31">
        <f>V14*3+W14*1</f>
        <v>0</v>
      </c>
      <c r="AC14" s="30">
        <f>RANK(L14,L$13:L$17)</f>
        <v>1</v>
      </c>
      <c r="AD14" s="22">
        <f>SUMPRODUCT((L$13:L$17=L14)*(K$13:K$17&gt;K14))</f>
        <v>0</v>
      </c>
      <c r="AE14" s="22">
        <f>SUMPRODUCT((L$13:L$17=L14)*(K$13:K$17=K14)*(I$13:I$17&gt;I14))</f>
        <v>0</v>
      </c>
      <c r="AF14" s="31">
        <f>SUMPRODUCT((L$13:L$17=L14)*(K$13:K$17=K14)*(I$13:I$17=I14)*(C$13:C$17&gt;C14))</f>
        <v>1</v>
      </c>
    </row>
    <row r="15" spans="1:32" s="22" customFormat="1" ht="12" customHeight="1">
      <c r="A15" s="30">
        <f>AC15+AD15+AE15+AF15</f>
        <v>3</v>
      </c>
      <c r="B15" s="24" t="str">
        <f>Setup!B11</f>
        <v>C</v>
      </c>
      <c r="C15" s="41">
        <f>C14-1</f>
        <v>-2</v>
      </c>
      <c r="D15" s="54">
        <f>COUNTIF('Fixtures (5)'!B$4:B$13,B15)+COUNTIF('Fixtures (5)'!E$4:E$13,B15)</f>
        <v>4</v>
      </c>
      <c r="E15" s="22">
        <f>F15+G15+H15</f>
        <v>0</v>
      </c>
      <c r="F15" s="22">
        <f t="shared" si="1"/>
        <v>0</v>
      </c>
      <c r="G15" s="22">
        <f t="shared" si="1"/>
        <v>0</v>
      </c>
      <c r="H15" s="22">
        <f t="shared" si="1"/>
        <v>0</v>
      </c>
      <c r="I15" s="22">
        <f t="shared" si="1"/>
        <v>0</v>
      </c>
      <c r="J15" s="22">
        <f t="shared" si="1"/>
        <v>0</v>
      </c>
      <c r="K15" s="22">
        <f t="shared" si="1"/>
        <v>0</v>
      </c>
      <c r="L15" s="22">
        <f t="shared" si="1"/>
        <v>0</v>
      </c>
      <c r="M15" s="30">
        <f>N15+O15+P15</f>
        <v>0</v>
      </c>
      <c r="N15" s="22">
        <f>SUMPRODUCT(('Fixtures (5)'!B$4:B$13=Calcs!B15)*('Fixtures (5)'!C$4:C$13&gt;'Fixtures (5)'!D$4:D$13))</f>
        <v>0</v>
      </c>
      <c r="O15" s="22">
        <f>SUMPRODUCT(('Fixtures (5)'!B$4:B$13=Calcs!B15)*('Fixtures (5)'!C$4:C$13='Fixtures (5)'!D$4:D$13)*('Fixtures (5)'!C$4:C$13&lt;&gt;""))</f>
        <v>0</v>
      </c>
      <c r="P15" s="22">
        <f>SUMPRODUCT(('Fixtures (5)'!B$4:B$13=Calcs!B15)*('Fixtures (5)'!C$4:C$13&lt;'Fixtures (5)'!D$4:D$13))</f>
        <v>0</v>
      </c>
      <c r="Q15" s="22">
        <f>SUMIF('Fixtures (5)'!B$4:B$13,Calcs!B15,'Fixtures (5)'!C$4:C$13)</f>
        <v>0</v>
      </c>
      <c r="R15" s="22">
        <f>SUMIF('Fixtures (5)'!B$4:B$13,Calcs!B15,'Fixtures (5)'!D$4:D$13)</f>
        <v>0</v>
      </c>
      <c r="S15" s="22">
        <f>Q15-R15</f>
        <v>0</v>
      </c>
      <c r="T15" s="31">
        <f>N15*3+O15*1</f>
        <v>0</v>
      </c>
      <c r="U15" s="30">
        <f>V15+W15+X15</f>
        <v>0</v>
      </c>
      <c r="V15" s="22">
        <f>SUMPRODUCT(('Fixtures (5)'!E$4:E$13=Calcs!B15)*('Fixtures (5)'!C$4:C$13&lt;'Fixtures (5)'!D$4:D$13))</f>
        <v>0</v>
      </c>
      <c r="W15" s="22">
        <f>SUMPRODUCT(('Fixtures (5)'!E$4:E$13=Calcs!B15)*('Fixtures (5)'!C$4:C$13='Fixtures (5)'!D$4:D$13)*('Fixtures (5)'!D$4:D$13&lt;&gt;""))</f>
        <v>0</v>
      </c>
      <c r="X15" s="22">
        <f>SUMPRODUCT(('Fixtures (5)'!E$4:E$13=Calcs!B15)*('Fixtures (5)'!D$4:D$13&lt;'Fixtures (5)'!C$4:C$13))</f>
        <v>0</v>
      </c>
      <c r="Y15" s="22">
        <f>SUMIF('Fixtures (5)'!E$4:E$13,Calcs!B15,'Fixtures (5)'!D$4:D$13)</f>
        <v>0</v>
      </c>
      <c r="Z15" s="22">
        <f>SUMIF('Fixtures (5)'!E$4:E$13,Calcs!B15,'Fixtures (5)'!C$4:C$13)</f>
        <v>0</v>
      </c>
      <c r="AA15" s="22">
        <f>Y15-Z15</f>
        <v>0</v>
      </c>
      <c r="AB15" s="31">
        <f>V15*3+W15*1</f>
        <v>0</v>
      </c>
      <c r="AC15" s="30">
        <f>RANK(L15,L$13:L$17)</f>
        <v>1</v>
      </c>
      <c r="AD15" s="22">
        <f>SUMPRODUCT((L$13:L$17=L15)*(K$13:K$17&gt;K15))</f>
        <v>0</v>
      </c>
      <c r="AE15" s="22">
        <f>SUMPRODUCT((L$13:L$17=L15)*(K$13:K$17=K15)*(I$13:I$17&gt;I15))</f>
        <v>0</v>
      </c>
      <c r="AF15" s="31">
        <f>SUMPRODUCT((L$13:L$17=L15)*(K$13:K$17=K15)*(I$13:I$17=I15)*(C$13:C$17&gt;C15))</f>
        <v>2</v>
      </c>
    </row>
    <row r="16" spans="1:32" s="28" customFormat="1" ht="12" customHeight="1">
      <c r="A16" s="30">
        <f>AC16+AD16+AE16+AF16</f>
        <v>4</v>
      </c>
      <c r="B16" s="24" t="str">
        <f>Setup!B12</f>
        <v>D</v>
      </c>
      <c r="C16" s="41">
        <f>C15-1</f>
        <v>-3</v>
      </c>
      <c r="D16" s="54">
        <f>COUNTIF('Fixtures (5)'!B$4:B$13,B16)+COUNTIF('Fixtures (5)'!E$4:E$13,B16)</f>
        <v>4</v>
      </c>
      <c r="E16" s="22">
        <f>F16+G16+H16</f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 t="shared" si="1"/>
        <v>0</v>
      </c>
      <c r="K16" s="22">
        <f t="shared" si="1"/>
        <v>0</v>
      </c>
      <c r="L16" s="22">
        <f t="shared" si="1"/>
        <v>0</v>
      </c>
      <c r="M16" s="30">
        <f>N16+O16+P16</f>
        <v>0</v>
      </c>
      <c r="N16" s="22">
        <f>SUMPRODUCT(('Fixtures (5)'!B$4:B$13=Calcs!B16)*('Fixtures (5)'!C$4:C$13&gt;'Fixtures (5)'!D$4:D$13))</f>
        <v>0</v>
      </c>
      <c r="O16" s="22">
        <f>SUMPRODUCT(('Fixtures (5)'!B$4:B$13=Calcs!B16)*('Fixtures (5)'!C$4:C$13='Fixtures (5)'!D$4:D$13)*('Fixtures (5)'!C$4:C$13&lt;&gt;""))</f>
        <v>0</v>
      </c>
      <c r="P16" s="22">
        <f>SUMPRODUCT(('Fixtures (5)'!B$4:B$13=Calcs!B16)*('Fixtures (5)'!C$4:C$13&lt;'Fixtures (5)'!D$4:D$13))</f>
        <v>0</v>
      </c>
      <c r="Q16" s="22">
        <f>SUMIF('Fixtures (5)'!B$4:B$13,Calcs!B16,'Fixtures (5)'!C$4:C$13)</f>
        <v>0</v>
      </c>
      <c r="R16" s="22">
        <f>SUMIF('Fixtures (5)'!B$4:B$13,Calcs!B16,'Fixtures (5)'!D$4:D$13)</f>
        <v>0</v>
      </c>
      <c r="S16" s="22">
        <f>Q16-R16</f>
        <v>0</v>
      </c>
      <c r="T16" s="31">
        <f>N16*3+O16*1</f>
        <v>0</v>
      </c>
      <c r="U16" s="30">
        <f>V16+W16+X16</f>
        <v>0</v>
      </c>
      <c r="V16" s="22">
        <f>SUMPRODUCT(('Fixtures (5)'!E$4:E$13=Calcs!B16)*('Fixtures (5)'!C$4:C$13&lt;'Fixtures (5)'!D$4:D$13))</f>
        <v>0</v>
      </c>
      <c r="W16" s="22">
        <f>SUMPRODUCT(('Fixtures (5)'!E$4:E$13=Calcs!B16)*('Fixtures (5)'!C$4:C$13='Fixtures (5)'!D$4:D$13)*('Fixtures (5)'!D$4:D$13&lt;&gt;""))</f>
        <v>0</v>
      </c>
      <c r="X16" s="22">
        <f>SUMPRODUCT(('Fixtures (5)'!E$4:E$13=Calcs!B16)*('Fixtures (5)'!D$4:D$13&lt;'Fixtures (5)'!C$4:C$13))</f>
        <v>0</v>
      </c>
      <c r="Y16" s="22">
        <f>SUMIF('Fixtures (5)'!E$4:E$13,Calcs!B16,'Fixtures (5)'!D$4:D$13)</f>
        <v>0</v>
      </c>
      <c r="Z16" s="22">
        <f>SUMIF('Fixtures (5)'!E$4:E$13,Calcs!B16,'Fixtures (5)'!C$4:C$13)</f>
        <v>0</v>
      </c>
      <c r="AA16" s="22">
        <f>Y16-Z16</f>
        <v>0</v>
      </c>
      <c r="AB16" s="31">
        <f>V16*3+W16*1</f>
        <v>0</v>
      </c>
      <c r="AC16" s="30">
        <f>RANK(L16,L$13:L$17)</f>
        <v>1</v>
      </c>
      <c r="AD16" s="22">
        <f>SUMPRODUCT((L$13:L$17=L16)*(K$13:K$17&gt;K16))</f>
        <v>0</v>
      </c>
      <c r="AE16" s="22">
        <f>SUMPRODUCT((L$13:L$17=L16)*(K$13:K$17=K16)*(I$13:I$17&gt;I16))</f>
        <v>0</v>
      </c>
      <c r="AF16" s="31">
        <f>SUMPRODUCT((L$13:L$17=L16)*(K$13:K$17=K16)*(I$13:I$17=I16)*(C$13:C$17&gt;C16))</f>
        <v>3</v>
      </c>
    </row>
    <row r="17" spans="1:32" ht="12" customHeight="1" thickBot="1">
      <c r="A17" s="32">
        <f>AC17+AD17+AE17+AF17</f>
        <v>5</v>
      </c>
      <c r="B17" s="38" t="str">
        <f>Setup!B13</f>
        <v>E</v>
      </c>
      <c r="C17" s="42">
        <f>C16-1</f>
        <v>-4</v>
      </c>
      <c r="D17" s="55">
        <f>COUNTIF('Fixtures (5)'!B$4:B$13,B17)+COUNTIF('Fixtures (5)'!E$4:E$13,B17)</f>
        <v>4</v>
      </c>
      <c r="E17" s="33">
        <f>F17+G17+H17</f>
        <v>0</v>
      </c>
      <c r="F17" s="33">
        <f t="shared" si="1"/>
        <v>0</v>
      </c>
      <c r="G17" s="33">
        <f t="shared" si="1"/>
        <v>0</v>
      </c>
      <c r="H17" s="33">
        <f t="shared" si="1"/>
        <v>0</v>
      </c>
      <c r="I17" s="33">
        <f t="shared" si="1"/>
        <v>0</v>
      </c>
      <c r="J17" s="33">
        <f t="shared" si="1"/>
        <v>0</v>
      </c>
      <c r="K17" s="33">
        <f t="shared" si="1"/>
        <v>0</v>
      </c>
      <c r="L17" s="33">
        <f t="shared" si="1"/>
        <v>0</v>
      </c>
      <c r="M17" s="32">
        <f>N17+O17+P17</f>
        <v>0</v>
      </c>
      <c r="N17" s="33">
        <f>SUMPRODUCT(('Fixtures (5)'!B$4:B$13=Calcs!B17)*('Fixtures (5)'!C$4:C$13&gt;'Fixtures (5)'!D$4:D$13))</f>
        <v>0</v>
      </c>
      <c r="O17" s="33">
        <f>SUMPRODUCT(('Fixtures (5)'!B$4:B$13=Calcs!B17)*('Fixtures (5)'!C$4:C$13='Fixtures (5)'!D$4:D$13)*('Fixtures (5)'!C$4:C$13&lt;&gt;""))</f>
        <v>0</v>
      </c>
      <c r="P17" s="33">
        <f>SUMPRODUCT(('Fixtures (5)'!B$4:B$13=Calcs!B17)*('Fixtures (5)'!C$4:C$13&lt;'Fixtures (5)'!D$4:D$13))</f>
        <v>0</v>
      </c>
      <c r="Q17" s="33">
        <f>SUMIF('Fixtures (5)'!B$4:B$13,Calcs!B17,'Fixtures (5)'!C$4:C$13)</f>
        <v>0</v>
      </c>
      <c r="R17" s="33">
        <f>SUMIF('Fixtures (5)'!B$4:B$13,Calcs!B17,'Fixtures (5)'!D$4:D$13)</f>
        <v>0</v>
      </c>
      <c r="S17" s="33">
        <f>Q17-R17</f>
        <v>0</v>
      </c>
      <c r="T17" s="34">
        <f>N17*3+O17*1</f>
        <v>0</v>
      </c>
      <c r="U17" s="32">
        <f>V17+W17+X17</f>
        <v>0</v>
      </c>
      <c r="V17" s="33">
        <f>SUMPRODUCT(('Fixtures (5)'!E$4:E$13=Calcs!B17)*('Fixtures (5)'!C$4:C$13&lt;'Fixtures (5)'!D$4:D$13))</f>
        <v>0</v>
      </c>
      <c r="W17" s="33">
        <f>SUMPRODUCT(('Fixtures (5)'!E$4:E$13=Calcs!B17)*('Fixtures (5)'!C$4:C$13='Fixtures (5)'!D$4:D$13)*('Fixtures (5)'!D$4:D$13&lt;&gt;""))</f>
        <v>0</v>
      </c>
      <c r="X17" s="33">
        <f>SUMPRODUCT(('Fixtures (5)'!E$4:E$13=Calcs!B17)*('Fixtures (5)'!D$4:D$13&lt;'Fixtures (5)'!C$4:C$13))</f>
        <v>0</v>
      </c>
      <c r="Y17" s="33">
        <f>SUMIF('Fixtures (5)'!E$4:E$13,Calcs!B17,'Fixtures (5)'!D$4:D$13)</f>
        <v>0</v>
      </c>
      <c r="Z17" s="33">
        <f>SUMIF('Fixtures (5)'!E$4:E$13,Calcs!B17,'Fixtures (5)'!C$4:C$13)</f>
        <v>0</v>
      </c>
      <c r="AA17" s="33">
        <f>Y17-Z17</f>
        <v>0</v>
      </c>
      <c r="AB17" s="34">
        <f>V17*3+W17*1</f>
        <v>0</v>
      </c>
      <c r="AC17" s="32">
        <f>RANK(L17,L$13:L$17)</f>
        <v>1</v>
      </c>
      <c r="AD17" s="33">
        <f>SUMPRODUCT((L$13:L$17=L17)*(K$13:K$17&gt;K17))</f>
        <v>0</v>
      </c>
      <c r="AE17" s="33">
        <f>SUMPRODUCT((L$13:L$17=L17)*(K$13:K$17=K17)*(I$13:I$17&gt;I17))</f>
        <v>0</v>
      </c>
      <c r="AF17" s="34">
        <f>SUMPRODUCT((L$13:L$17=L17)*(K$13:K$17=K17)*(I$13:I$17=I17)*(C$13:C$17&gt;C17))</f>
        <v>4</v>
      </c>
    </row>
    <row r="19" spans="1:44" s="44" customFormat="1" ht="12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</row>
    <row r="20" ht="12" customHeight="1" thickBot="1"/>
    <row r="21" spans="1:44" s="64" customFormat="1" ht="12" customHeight="1" thickBot="1">
      <c r="A21" s="56" t="s">
        <v>41</v>
      </c>
      <c r="B21" s="24"/>
      <c r="C21" s="24"/>
      <c r="D21" s="97" t="s">
        <v>34</v>
      </c>
      <c r="E21" s="98"/>
      <c r="F21" s="98"/>
      <c r="G21" s="98"/>
      <c r="H21" s="98"/>
      <c r="I21" s="98"/>
      <c r="J21" s="98"/>
      <c r="K21" s="98"/>
      <c r="L21" s="99"/>
      <c r="M21" s="100" t="s">
        <v>6</v>
      </c>
      <c r="N21" s="101"/>
      <c r="O21" s="101"/>
      <c r="P21" s="101"/>
      <c r="Q21" s="101"/>
      <c r="R21" s="101"/>
      <c r="S21" s="101"/>
      <c r="T21" s="102"/>
      <c r="U21" s="100" t="s">
        <v>7</v>
      </c>
      <c r="V21" s="101"/>
      <c r="W21" s="101"/>
      <c r="X21" s="101"/>
      <c r="Y21" s="101"/>
      <c r="Z21" s="101"/>
      <c r="AA21" s="101"/>
      <c r="AB21" s="102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</row>
    <row r="22" spans="1:32" s="67" customFormat="1" ht="12" customHeight="1">
      <c r="A22" s="57" t="s">
        <v>22</v>
      </c>
      <c r="B22" s="60" t="s">
        <v>23</v>
      </c>
      <c r="C22" s="61" t="s">
        <v>23</v>
      </c>
      <c r="D22" s="57" t="s">
        <v>24</v>
      </c>
      <c r="E22" s="60" t="s">
        <v>25</v>
      </c>
      <c r="F22" s="60" t="s">
        <v>26</v>
      </c>
      <c r="G22" s="60" t="s">
        <v>11</v>
      </c>
      <c r="H22" s="60" t="s">
        <v>19</v>
      </c>
      <c r="I22" s="60" t="s">
        <v>13</v>
      </c>
      <c r="J22" s="60" t="s">
        <v>8</v>
      </c>
      <c r="K22" s="60" t="s">
        <v>27</v>
      </c>
      <c r="L22" s="61" t="s">
        <v>28</v>
      </c>
      <c r="M22" s="57" t="s">
        <v>25</v>
      </c>
      <c r="N22" s="60" t="s">
        <v>26</v>
      </c>
      <c r="O22" s="60" t="s">
        <v>11</v>
      </c>
      <c r="P22" s="60" t="s">
        <v>19</v>
      </c>
      <c r="Q22" s="60" t="s">
        <v>13</v>
      </c>
      <c r="R22" s="60" t="s">
        <v>8</v>
      </c>
      <c r="S22" s="60" t="s">
        <v>27</v>
      </c>
      <c r="T22" s="61" t="s">
        <v>28</v>
      </c>
      <c r="U22" s="57" t="s">
        <v>25</v>
      </c>
      <c r="V22" s="60" t="s">
        <v>26</v>
      </c>
      <c r="W22" s="60" t="s">
        <v>11</v>
      </c>
      <c r="X22" s="60" t="s">
        <v>19</v>
      </c>
      <c r="Y22" s="60" t="s">
        <v>13</v>
      </c>
      <c r="Z22" s="60" t="s">
        <v>8</v>
      </c>
      <c r="AA22" s="60" t="s">
        <v>27</v>
      </c>
      <c r="AB22" s="61" t="s">
        <v>28</v>
      </c>
      <c r="AC22" s="57" t="s">
        <v>29</v>
      </c>
      <c r="AD22" s="60" t="s">
        <v>30</v>
      </c>
      <c r="AE22" s="60" t="s">
        <v>31</v>
      </c>
      <c r="AF22" s="61" t="s">
        <v>32</v>
      </c>
    </row>
    <row r="23" spans="1:32" s="24" customFormat="1" ht="12" customHeight="1">
      <c r="A23" s="62">
        <f aca="true" t="shared" si="2" ref="A23:A28">AC23+AD23+AE23+AF23</f>
        <v>1</v>
      </c>
      <c r="B23" s="24" t="str">
        <f>Setup!B9</f>
        <v>A</v>
      </c>
      <c r="C23" s="40">
        <f>Setup!C5</f>
        <v>0</v>
      </c>
      <c r="D23" s="54">
        <f>COUNTIF('Fixtures (6)'!B$4:B$18,B23)+COUNTIF('Fixtures (6)'!E$4:E$18,B23)</f>
        <v>5</v>
      </c>
      <c r="E23" s="24">
        <f aca="true" t="shared" si="3" ref="E23:E28">F23+G23+H23</f>
        <v>0</v>
      </c>
      <c r="F23" s="24">
        <f aca="true" t="shared" si="4" ref="F23:L27">N23+V23</f>
        <v>0</v>
      </c>
      <c r="G23" s="24">
        <f t="shared" si="4"/>
        <v>0</v>
      </c>
      <c r="H23" s="24">
        <f t="shared" si="4"/>
        <v>0</v>
      </c>
      <c r="I23" s="24">
        <f t="shared" si="4"/>
        <v>0</v>
      </c>
      <c r="J23" s="24">
        <f t="shared" si="4"/>
        <v>0</v>
      </c>
      <c r="K23" s="24">
        <f t="shared" si="4"/>
        <v>0</v>
      </c>
      <c r="L23" s="65">
        <f t="shared" si="4"/>
        <v>0</v>
      </c>
      <c r="M23" s="62">
        <f aca="true" t="shared" si="5" ref="M23:M28">N23+O23+P23</f>
        <v>0</v>
      </c>
      <c r="N23" s="24">
        <f>SUMPRODUCT(('Fixtures (6)'!B$4:B$18=Calcs!B23)*('Fixtures (6)'!C$4:C$18&gt;'Fixtures (6)'!D$4:D$18))</f>
        <v>0</v>
      </c>
      <c r="O23" s="24">
        <f>SUMPRODUCT(('Fixtures (6)'!B$4:B$18=Calcs!B23)*('Fixtures (6)'!C$4:C$18='Fixtures (6)'!D$4:D$18)*('Fixtures (6)'!C$4:C$18&lt;&gt;""))</f>
        <v>0</v>
      </c>
      <c r="P23" s="24">
        <f>SUMPRODUCT(('Fixtures (6)'!B$4:B$18=Calcs!B23)*('Fixtures (6)'!C$4:C$18&lt;'Fixtures (6)'!D$4:D$18))</f>
        <v>0</v>
      </c>
      <c r="Q23" s="24">
        <f>SUMIF('Fixtures (6)'!B$4:B$18,Calcs!B23,'Fixtures (6)'!C$4:C$18)</f>
        <v>0</v>
      </c>
      <c r="R23" s="24">
        <f>SUMIF('Fixtures (6)'!B$4:B$18,Calcs!B23,'Fixtures (6)'!D$4:D$18)</f>
        <v>0</v>
      </c>
      <c r="S23" s="24">
        <f aca="true" t="shared" si="6" ref="S23:S28">Q23-R23</f>
        <v>0</v>
      </c>
      <c r="T23" s="65">
        <f aca="true" t="shared" si="7" ref="T23:T28">N23*3+O23*1</f>
        <v>0</v>
      </c>
      <c r="U23" s="62">
        <f aca="true" t="shared" si="8" ref="U23:U28">V23+W23+X23</f>
        <v>0</v>
      </c>
      <c r="V23" s="24">
        <f>SUMPRODUCT(('Fixtures (6)'!E$4:E$18=Calcs!B23)*('Fixtures (6)'!C$4:C$18&lt;'Fixtures (6)'!D$4:D$18))</f>
        <v>0</v>
      </c>
      <c r="W23" s="24">
        <f>SUMPRODUCT(('Fixtures (6)'!E$4:E$18=Calcs!B23)*('Fixtures (6)'!C$4:C$18='Fixtures (6)'!D$4:D$18)*('Fixtures (6)'!D$4:D$18&lt;&gt;""))</f>
        <v>0</v>
      </c>
      <c r="X23" s="24">
        <f>SUMPRODUCT(('Fixtures (6)'!E$4:E$18=Calcs!B23)*('Fixtures (6)'!D$4:D$18&lt;'Fixtures (6)'!C$4:C$18))</f>
        <v>0</v>
      </c>
      <c r="Y23" s="24">
        <f>SUMIF('Fixtures (6)'!E$4:E$18,Calcs!B23,'Fixtures (6)'!D$4:D$18)</f>
        <v>0</v>
      </c>
      <c r="Z23" s="24">
        <f>SUMIF('Fixtures (6)'!E$4:E$18,Calcs!B23,'Fixtures (6)'!C$4:C$18)</f>
        <v>0</v>
      </c>
      <c r="AA23" s="24">
        <f aca="true" t="shared" si="9" ref="AA23:AA28">Y23-Z23</f>
        <v>0</v>
      </c>
      <c r="AB23" s="65">
        <f aca="true" t="shared" si="10" ref="AB23:AB28">V23*3+W23*1</f>
        <v>0</v>
      </c>
      <c r="AC23" s="62">
        <f aca="true" t="shared" si="11" ref="AC23:AC28">RANK(L23,L$23:L$28)</f>
        <v>1</v>
      </c>
      <c r="AD23" s="24">
        <f aca="true" t="shared" si="12" ref="AD23:AD28">SUMPRODUCT((L$23:L$28=L23)*(K$23:K$28&gt;K23))</f>
        <v>0</v>
      </c>
      <c r="AE23" s="24">
        <f aca="true" t="shared" si="13" ref="AE23:AE28">SUMPRODUCT((L$23:L$28=L23)*(K$23:K$28=K23)*(I$23:I$28&gt;I23))</f>
        <v>0</v>
      </c>
      <c r="AF23" s="65">
        <f aca="true" t="shared" si="14" ref="AF23:AF28">SUMPRODUCT((L$23:L$28=L23)*(K$23:K$28=K23)*(I$23:I$28=I23)*(C$23:C$28&gt;C23))</f>
        <v>0</v>
      </c>
    </row>
    <row r="24" spans="1:32" s="24" customFormat="1" ht="12" customHeight="1">
      <c r="A24" s="62">
        <f t="shared" si="2"/>
        <v>2</v>
      </c>
      <c r="B24" s="24" t="str">
        <f>Setup!B10</f>
        <v>B</v>
      </c>
      <c r="C24" s="41">
        <f>C23-1</f>
        <v>-1</v>
      </c>
      <c r="D24" s="54">
        <f>COUNTIF('Fixtures (6)'!B$4:B$18,B24)+COUNTIF('Fixtures (6)'!E$4:E$18,B24)</f>
        <v>5</v>
      </c>
      <c r="E24" s="24">
        <f t="shared" si="3"/>
        <v>0</v>
      </c>
      <c r="F24" s="24">
        <f t="shared" si="4"/>
        <v>0</v>
      </c>
      <c r="G24" s="24">
        <f t="shared" si="4"/>
        <v>0</v>
      </c>
      <c r="H24" s="24">
        <f t="shared" si="4"/>
        <v>0</v>
      </c>
      <c r="I24" s="24">
        <f t="shared" si="4"/>
        <v>0</v>
      </c>
      <c r="J24" s="24">
        <f t="shared" si="4"/>
        <v>0</v>
      </c>
      <c r="K24" s="24">
        <f t="shared" si="4"/>
        <v>0</v>
      </c>
      <c r="L24" s="65">
        <f t="shared" si="4"/>
        <v>0</v>
      </c>
      <c r="M24" s="62">
        <f t="shared" si="5"/>
        <v>0</v>
      </c>
      <c r="N24" s="24">
        <f>SUMPRODUCT(('Fixtures (6)'!B$4:B$18=Calcs!B24)*('Fixtures (6)'!C$4:C$18&gt;'Fixtures (6)'!D$4:D$18))</f>
        <v>0</v>
      </c>
      <c r="O24" s="24">
        <f>SUMPRODUCT(('Fixtures (6)'!B$4:B$18=Calcs!B24)*('Fixtures (6)'!C$4:C$18='Fixtures (6)'!D$4:D$18)*('Fixtures (6)'!C$4:C$18&lt;&gt;""))</f>
        <v>0</v>
      </c>
      <c r="P24" s="24">
        <f>SUMPRODUCT(('Fixtures (6)'!B$4:B$18=Calcs!B24)*('Fixtures (6)'!C$4:C$18&lt;'Fixtures (6)'!D$4:D$18))</f>
        <v>0</v>
      </c>
      <c r="Q24" s="24">
        <f>SUMIF('Fixtures (6)'!B$4:B$18,Calcs!B24,'Fixtures (6)'!C$4:C$18)</f>
        <v>0</v>
      </c>
      <c r="R24" s="24">
        <f>SUMIF('Fixtures (6)'!B$4:B$18,Calcs!B24,'Fixtures (6)'!D$4:D$18)</f>
        <v>0</v>
      </c>
      <c r="S24" s="24">
        <f t="shared" si="6"/>
        <v>0</v>
      </c>
      <c r="T24" s="65">
        <f t="shared" si="7"/>
        <v>0</v>
      </c>
      <c r="U24" s="62">
        <f t="shared" si="8"/>
        <v>0</v>
      </c>
      <c r="V24" s="24">
        <f>SUMPRODUCT(('Fixtures (6)'!E$4:E$18=Calcs!B24)*('Fixtures (6)'!C$4:C$18&lt;'Fixtures (6)'!D$4:D$18))</f>
        <v>0</v>
      </c>
      <c r="W24" s="24">
        <f>SUMPRODUCT(('Fixtures (6)'!E$4:E$18=Calcs!B24)*('Fixtures (6)'!C$4:C$18='Fixtures (6)'!D$4:D$18)*('Fixtures (6)'!D$4:D$18&lt;&gt;""))</f>
        <v>0</v>
      </c>
      <c r="X24" s="24">
        <f>SUMPRODUCT(('Fixtures (6)'!E$4:E$18=Calcs!B24)*('Fixtures (6)'!D$4:D$18&lt;'Fixtures (6)'!C$4:C$18))</f>
        <v>0</v>
      </c>
      <c r="Y24" s="24">
        <f>SUMIF('Fixtures (6)'!E$4:E$18,Calcs!B24,'Fixtures (6)'!D$4:D$18)</f>
        <v>0</v>
      </c>
      <c r="Z24" s="24">
        <f>SUMIF('Fixtures (6)'!E$4:E$18,Calcs!B24,'Fixtures (6)'!C$4:C$18)</f>
        <v>0</v>
      </c>
      <c r="AA24" s="24">
        <f t="shared" si="9"/>
        <v>0</v>
      </c>
      <c r="AB24" s="65">
        <f t="shared" si="10"/>
        <v>0</v>
      </c>
      <c r="AC24" s="62">
        <f t="shared" si="11"/>
        <v>1</v>
      </c>
      <c r="AD24" s="24">
        <f t="shared" si="12"/>
        <v>0</v>
      </c>
      <c r="AE24" s="24">
        <f t="shared" si="13"/>
        <v>0</v>
      </c>
      <c r="AF24" s="65">
        <f t="shared" si="14"/>
        <v>1</v>
      </c>
    </row>
    <row r="25" spans="1:32" s="24" customFormat="1" ht="12" customHeight="1">
      <c r="A25" s="62">
        <f t="shared" si="2"/>
        <v>3</v>
      </c>
      <c r="B25" s="24" t="str">
        <f>Setup!B11</f>
        <v>C</v>
      </c>
      <c r="C25" s="41">
        <f>C24-1</f>
        <v>-2</v>
      </c>
      <c r="D25" s="54">
        <f>COUNTIF('Fixtures (6)'!B$4:B$18,B25)+COUNTIF('Fixtures (6)'!E$4:E$18,B25)</f>
        <v>5</v>
      </c>
      <c r="E25" s="24">
        <f t="shared" si="3"/>
        <v>0</v>
      </c>
      <c r="F25" s="24">
        <f t="shared" si="4"/>
        <v>0</v>
      </c>
      <c r="G25" s="24">
        <f t="shared" si="4"/>
        <v>0</v>
      </c>
      <c r="H25" s="24">
        <f t="shared" si="4"/>
        <v>0</v>
      </c>
      <c r="I25" s="24">
        <f t="shared" si="4"/>
        <v>0</v>
      </c>
      <c r="J25" s="24">
        <f t="shared" si="4"/>
        <v>0</v>
      </c>
      <c r="K25" s="24">
        <f t="shared" si="4"/>
        <v>0</v>
      </c>
      <c r="L25" s="65">
        <f t="shared" si="4"/>
        <v>0</v>
      </c>
      <c r="M25" s="62">
        <f t="shared" si="5"/>
        <v>0</v>
      </c>
      <c r="N25" s="24">
        <f>SUMPRODUCT(('Fixtures (6)'!B$4:B$18=Calcs!B25)*('Fixtures (6)'!C$4:C$18&gt;'Fixtures (6)'!D$4:D$18))</f>
        <v>0</v>
      </c>
      <c r="O25" s="24">
        <f>SUMPRODUCT(('Fixtures (6)'!B$4:B$18=Calcs!B25)*('Fixtures (6)'!C$4:C$18='Fixtures (6)'!D$4:D$18)*('Fixtures (6)'!C$4:C$18&lt;&gt;""))</f>
        <v>0</v>
      </c>
      <c r="P25" s="24">
        <f>SUMPRODUCT(('Fixtures (6)'!B$4:B$18=Calcs!B25)*('Fixtures (6)'!C$4:C$18&lt;'Fixtures (6)'!D$4:D$18))</f>
        <v>0</v>
      </c>
      <c r="Q25" s="24">
        <f>SUMIF('Fixtures (6)'!B$4:B$18,Calcs!B25,'Fixtures (6)'!C$4:C$18)</f>
        <v>0</v>
      </c>
      <c r="R25" s="24">
        <f>SUMIF('Fixtures (6)'!B$4:B$18,Calcs!B25,'Fixtures (6)'!D$4:D$18)</f>
        <v>0</v>
      </c>
      <c r="S25" s="24">
        <f t="shared" si="6"/>
        <v>0</v>
      </c>
      <c r="T25" s="65">
        <f t="shared" si="7"/>
        <v>0</v>
      </c>
      <c r="U25" s="62">
        <f t="shared" si="8"/>
        <v>0</v>
      </c>
      <c r="V25" s="24">
        <f>SUMPRODUCT(('Fixtures (6)'!E$4:E$18=Calcs!B25)*('Fixtures (6)'!C$4:C$18&lt;'Fixtures (6)'!D$4:D$18))</f>
        <v>0</v>
      </c>
      <c r="W25" s="24">
        <f>SUMPRODUCT(('Fixtures (6)'!E$4:E$18=Calcs!B25)*('Fixtures (6)'!C$4:C$18='Fixtures (6)'!D$4:D$18)*('Fixtures (6)'!D$4:D$18&lt;&gt;""))</f>
        <v>0</v>
      </c>
      <c r="X25" s="24">
        <f>SUMPRODUCT(('Fixtures (6)'!E$4:E$18=Calcs!B25)*('Fixtures (6)'!D$4:D$18&lt;'Fixtures (6)'!C$4:C$18))</f>
        <v>0</v>
      </c>
      <c r="Y25" s="24">
        <f>SUMIF('Fixtures (6)'!E$4:E$18,Calcs!B25,'Fixtures (6)'!D$4:D$18)</f>
        <v>0</v>
      </c>
      <c r="Z25" s="24">
        <f>SUMIF('Fixtures (6)'!E$4:E$18,Calcs!B25,'Fixtures (6)'!C$4:C$18)</f>
        <v>0</v>
      </c>
      <c r="AA25" s="24">
        <f t="shared" si="9"/>
        <v>0</v>
      </c>
      <c r="AB25" s="65">
        <f t="shared" si="10"/>
        <v>0</v>
      </c>
      <c r="AC25" s="62">
        <f t="shared" si="11"/>
        <v>1</v>
      </c>
      <c r="AD25" s="24">
        <f t="shared" si="12"/>
        <v>0</v>
      </c>
      <c r="AE25" s="24">
        <f t="shared" si="13"/>
        <v>0</v>
      </c>
      <c r="AF25" s="65">
        <f t="shared" si="14"/>
        <v>2</v>
      </c>
    </row>
    <row r="26" spans="1:32" s="68" customFormat="1" ht="12" customHeight="1">
      <c r="A26" s="62">
        <f t="shared" si="2"/>
        <v>4</v>
      </c>
      <c r="B26" s="24" t="str">
        <f>Setup!B12</f>
        <v>D</v>
      </c>
      <c r="C26" s="41">
        <f>C25-1</f>
        <v>-3</v>
      </c>
      <c r="D26" s="54">
        <f>COUNTIF('Fixtures (6)'!B$4:B$18,B26)+COUNTIF('Fixtures (6)'!E$4:E$18,B26)</f>
        <v>5</v>
      </c>
      <c r="E26" s="24">
        <f t="shared" si="3"/>
        <v>0</v>
      </c>
      <c r="F26" s="24">
        <f t="shared" si="4"/>
        <v>0</v>
      </c>
      <c r="G26" s="24">
        <f t="shared" si="4"/>
        <v>0</v>
      </c>
      <c r="H26" s="24">
        <f t="shared" si="4"/>
        <v>0</v>
      </c>
      <c r="I26" s="24">
        <f t="shared" si="4"/>
        <v>0</v>
      </c>
      <c r="J26" s="24">
        <f t="shared" si="4"/>
        <v>0</v>
      </c>
      <c r="K26" s="24">
        <f t="shared" si="4"/>
        <v>0</v>
      </c>
      <c r="L26" s="65">
        <f t="shared" si="4"/>
        <v>0</v>
      </c>
      <c r="M26" s="62">
        <f t="shared" si="5"/>
        <v>0</v>
      </c>
      <c r="N26" s="24">
        <f>SUMPRODUCT(('Fixtures (6)'!B$4:B$18=Calcs!B26)*('Fixtures (6)'!C$4:C$18&gt;'Fixtures (6)'!D$4:D$18))</f>
        <v>0</v>
      </c>
      <c r="O26" s="24">
        <f>SUMPRODUCT(('Fixtures (6)'!B$4:B$18=Calcs!B26)*('Fixtures (6)'!C$4:C$18='Fixtures (6)'!D$4:D$18)*('Fixtures (6)'!C$4:C$18&lt;&gt;""))</f>
        <v>0</v>
      </c>
      <c r="P26" s="24">
        <f>SUMPRODUCT(('Fixtures (6)'!B$4:B$18=Calcs!B26)*('Fixtures (6)'!C$4:C$18&lt;'Fixtures (6)'!D$4:D$18))</f>
        <v>0</v>
      </c>
      <c r="Q26" s="24">
        <f>SUMIF('Fixtures (6)'!B$4:B$18,Calcs!B26,'Fixtures (6)'!C$4:C$18)</f>
        <v>0</v>
      </c>
      <c r="R26" s="24">
        <f>SUMIF('Fixtures (6)'!B$4:B$18,Calcs!B26,'Fixtures (6)'!D$4:D$18)</f>
        <v>0</v>
      </c>
      <c r="S26" s="24">
        <f t="shared" si="6"/>
        <v>0</v>
      </c>
      <c r="T26" s="65">
        <f t="shared" si="7"/>
        <v>0</v>
      </c>
      <c r="U26" s="62">
        <f t="shared" si="8"/>
        <v>0</v>
      </c>
      <c r="V26" s="24">
        <f>SUMPRODUCT(('Fixtures (6)'!E$4:E$18=Calcs!B26)*('Fixtures (6)'!C$4:C$18&lt;'Fixtures (6)'!D$4:D$18))</f>
        <v>0</v>
      </c>
      <c r="W26" s="24">
        <f>SUMPRODUCT(('Fixtures (6)'!E$4:E$18=Calcs!B26)*('Fixtures (6)'!C$4:C$18='Fixtures (6)'!D$4:D$18)*('Fixtures (6)'!D$4:D$18&lt;&gt;""))</f>
        <v>0</v>
      </c>
      <c r="X26" s="24">
        <f>SUMPRODUCT(('Fixtures (6)'!E$4:E$18=Calcs!B26)*('Fixtures (6)'!D$4:D$18&lt;'Fixtures (6)'!C$4:C$18))</f>
        <v>0</v>
      </c>
      <c r="Y26" s="24">
        <f>SUMIF('Fixtures (6)'!E$4:E$18,Calcs!B26,'Fixtures (6)'!D$4:D$18)</f>
        <v>0</v>
      </c>
      <c r="Z26" s="24">
        <f>SUMIF('Fixtures (6)'!E$4:E$18,Calcs!B26,'Fixtures (6)'!C$4:C$18)</f>
        <v>0</v>
      </c>
      <c r="AA26" s="24">
        <f t="shared" si="9"/>
        <v>0</v>
      </c>
      <c r="AB26" s="65">
        <f t="shared" si="10"/>
        <v>0</v>
      </c>
      <c r="AC26" s="62">
        <f t="shared" si="11"/>
        <v>1</v>
      </c>
      <c r="AD26" s="24">
        <f t="shared" si="12"/>
        <v>0</v>
      </c>
      <c r="AE26" s="24">
        <f t="shared" si="13"/>
        <v>0</v>
      </c>
      <c r="AF26" s="65">
        <f t="shared" si="14"/>
        <v>3</v>
      </c>
    </row>
    <row r="27" spans="1:44" s="64" customFormat="1" ht="12" customHeight="1">
      <c r="A27" s="62">
        <f t="shared" si="2"/>
        <v>5</v>
      </c>
      <c r="B27" s="24" t="str">
        <f>Setup!B13</f>
        <v>E</v>
      </c>
      <c r="C27" s="41">
        <f>C26-1</f>
        <v>-4</v>
      </c>
      <c r="D27" s="54">
        <f>COUNTIF('Fixtures (6)'!B$4:B$18,B27)+COUNTIF('Fixtures (6)'!E$4:E$18,B27)</f>
        <v>5</v>
      </c>
      <c r="E27" s="24">
        <f t="shared" si="3"/>
        <v>0</v>
      </c>
      <c r="F27" s="24">
        <f t="shared" si="4"/>
        <v>0</v>
      </c>
      <c r="G27" s="24">
        <f t="shared" si="4"/>
        <v>0</v>
      </c>
      <c r="H27" s="24">
        <f t="shared" si="4"/>
        <v>0</v>
      </c>
      <c r="I27" s="24">
        <f t="shared" si="4"/>
        <v>0</v>
      </c>
      <c r="J27" s="24">
        <f t="shared" si="4"/>
        <v>0</v>
      </c>
      <c r="K27" s="24">
        <f t="shared" si="4"/>
        <v>0</v>
      </c>
      <c r="L27" s="65">
        <f t="shared" si="4"/>
        <v>0</v>
      </c>
      <c r="M27" s="62">
        <f t="shared" si="5"/>
        <v>0</v>
      </c>
      <c r="N27" s="24">
        <f>SUMPRODUCT(('Fixtures (6)'!B$4:B$18=Calcs!B27)*('Fixtures (6)'!C$4:C$18&gt;'Fixtures (6)'!D$4:D$18))</f>
        <v>0</v>
      </c>
      <c r="O27" s="24">
        <f>SUMPRODUCT(('Fixtures (6)'!B$4:B$18=Calcs!B27)*('Fixtures (6)'!C$4:C$18='Fixtures (6)'!D$4:D$18)*('Fixtures (6)'!C$4:C$18&lt;&gt;""))</f>
        <v>0</v>
      </c>
      <c r="P27" s="24">
        <f>SUMPRODUCT(('Fixtures (6)'!B$4:B$18=Calcs!B27)*('Fixtures (6)'!C$4:C$18&lt;'Fixtures (6)'!D$4:D$18))</f>
        <v>0</v>
      </c>
      <c r="Q27" s="24">
        <f>SUMIF('Fixtures (6)'!B$4:B$18,Calcs!B27,'Fixtures (6)'!C$4:C$18)</f>
        <v>0</v>
      </c>
      <c r="R27" s="24">
        <f>SUMIF('Fixtures (6)'!B$4:B$18,Calcs!B27,'Fixtures (6)'!D$4:D$18)</f>
        <v>0</v>
      </c>
      <c r="S27" s="24">
        <f t="shared" si="6"/>
        <v>0</v>
      </c>
      <c r="T27" s="65">
        <f t="shared" si="7"/>
        <v>0</v>
      </c>
      <c r="U27" s="62">
        <f t="shared" si="8"/>
        <v>0</v>
      </c>
      <c r="V27" s="24">
        <f>SUMPRODUCT(('Fixtures (6)'!E$4:E$18=Calcs!B27)*('Fixtures (6)'!C$4:C$18&lt;'Fixtures (6)'!D$4:D$18))</f>
        <v>0</v>
      </c>
      <c r="W27" s="24">
        <f>SUMPRODUCT(('Fixtures (6)'!E$4:E$18=Calcs!B27)*('Fixtures (6)'!C$4:C$18='Fixtures (6)'!D$4:D$18)*('Fixtures (6)'!D$4:D$18&lt;&gt;""))</f>
        <v>0</v>
      </c>
      <c r="X27" s="24">
        <f>SUMPRODUCT(('Fixtures (6)'!E$4:E$18=Calcs!B27)*('Fixtures (6)'!D$4:D$18&lt;'Fixtures (6)'!C$4:C$18))</f>
        <v>0</v>
      </c>
      <c r="Y27" s="24">
        <f>SUMIF('Fixtures (6)'!E$4:E$18,Calcs!B27,'Fixtures (6)'!D$4:D$18)</f>
        <v>0</v>
      </c>
      <c r="Z27" s="24">
        <f>SUMIF('Fixtures (6)'!E$4:E$18,Calcs!B27,'Fixtures (6)'!C$4:C$18)</f>
        <v>0</v>
      </c>
      <c r="AA27" s="24">
        <f t="shared" si="9"/>
        <v>0</v>
      </c>
      <c r="AB27" s="65">
        <f t="shared" si="10"/>
        <v>0</v>
      </c>
      <c r="AC27" s="62">
        <f t="shared" si="11"/>
        <v>1</v>
      </c>
      <c r="AD27" s="24">
        <f t="shared" si="12"/>
        <v>0</v>
      </c>
      <c r="AE27" s="24">
        <f t="shared" si="13"/>
        <v>0</v>
      </c>
      <c r="AF27" s="65">
        <f t="shared" si="14"/>
        <v>4</v>
      </c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</row>
    <row r="28" spans="1:44" s="64" customFormat="1" ht="12" customHeight="1" thickBot="1">
      <c r="A28" s="63">
        <f t="shared" si="2"/>
        <v>6</v>
      </c>
      <c r="B28" s="38" t="str">
        <f>Setup!B14</f>
        <v>F</v>
      </c>
      <c r="C28" s="42">
        <f>C27-1</f>
        <v>-5</v>
      </c>
      <c r="D28" s="55">
        <f>COUNTIF('Fixtures (6)'!B$4:B$18,B28)+COUNTIF('Fixtures (6)'!E$4:E$18,B28)</f>
        <v>5</v>
      </c>
      <c r="E28" s="38">
        <f t="shared" si="3"/>
        <v>0</v>
      </c>
      <c r="F28" s="38">
        <f aca="true" t="shared" si="15" ref="F28:L28">N28+V28</f>
        <v>0</v>
      </c>
      <c r="G28" s="38">
        <f t="shared" si="15"/>
        <v>0</v>
      </c>
      <c r="H28" s="38">
        <f t="shared" si="15"/>
        <v>0</v>
      </c>
      <c r="I28" s="38">
        <f t="shared" si="15"/>
        <v>0</v>
      </c>
      <c r="J28" s="38">
        <f t="shared" si="15"/>
        <v>0</v>
      </c>
      <c r="K28" s="38">
        <f t="shared" si="15"/>
        <v>0</v>
      </c>
      <c r="L28" s="66">
        <f t="shared" si="15"/>
        <v>0</v>
      </c>
      <c r="M28" s="63">
        <f t="shared" si="5"/>
        <v>0</v>
      </c>
      <c r="N28" s="38">
        <f>SUMPRODUCT(('Fixtures (6)'!B$4:B$18=Calcs!B28)*('Fixtures (6)'!C$4:C$18&gt;'Fixtures (6)'!D$4:D$18))</f>
        <v>0</v>
      </c>
      <c r="O28" s="38">
        <f>SUMPRODUCT(('Fixtures (6)'!B$4:B$18=Calcs!B28)*('Fixtures (6)'!C$4:C$18='Fixtures (6)'!D$4:D$18)*('Fixtures (6)'!C$4:C$18&lt;&gt;""))</f>
        <v>0</v>
      </c>
      <c r="P28" s="38">
        <f>SUMPRODUCT(('Fixtures (6)'!B$4:B$18=Calcs!B28)*('Fixtures (6)'!C$4:C$18&lt;'Fixtures (6)'!D$4:D$18))</f>
        <v>0</v>
      </c>
      <c r="Q28" s="38">
        <f>SUMIF('Fixtures (6)'!B$4:B$18,Calcs!B28,'Fixtures (6)'!C$4:C$18)</f>
        <v>0</v>
      </c>
      <c r="R28" s="38">
        <f>SUMIF('Fixtures (6)'!B$4:B$18,Calcs!B28,'Fixtures (6)'!D$4:D$18)</f>
        <v>0</v>
      </c>
      <c r="S28" s="38">
        <f t="shared" si="6"/>
        <v>0</v>
      </c>
      <c r="T28" s="66">
        <f t="shared" si="7"/>
        <v>0</v>
      </c>
      <c r="U28" s="63">
        <f t="shared" si="8"/>
        <v>0</v>
      </c>
      <c r="V28" s="38">
        <f>SUMPRODUCT(('Fixtures (6)'!E$4:E$18=Calcs!B28)*('Fixtures (6)'!C$4:C$18&lt;'Fixtures (6)'!D$4:D$18))</f>
        <v>0</v>
      </c>
      <c r="W28" s="38">
        <f>SUMPRODUCT(('Fixtures (6)'!E$4:E$18=Calcs!B28)*('Fixtures (6)'!C$4:C$18='Fixtures (6)'!D$4:D$18)*('Fixtures (6)'!D$4:D$18&lt;&gt;""))</f>
        <v>0</v>
      </c>
      <c r="X28" s="38">
        <f>SUMPRODUCT(('Fixtures (6)'!E$4:E$18=Calcs!B28)*('Fixtures (6)'!D$4:D$18&lt;'Fixtures (6)'!C$4:C$18))</f>
        <v>0</v>
      </c>
      <c r="Y28" s="38">
        <f>SUMIF('Fixtures (6)'!E$4:E$18,Calcs!B28,'Fixtures (6)'!D$4:D$18)</f>
        <v>0</v>
      </c>
      <c r="Z28" s="38">
        <f>SUMIF('Fixtures (6)'!E$4:E$18,Calcs!B28,'Fixtures (6)'!C$4:C$18)</f>
        <v>0</v>
      </c>
      <c r="AA28" s="38">
        <f t="shared" si="9"/>
        <v>0</v>
      </c>
      <c r="AB28" s="66">
        <f t="shared" si="10"/>
        <v>0</v>
      </c>
      <c r="AC28" s="63">
        <f t="shared" si="11"/>
        <v>1</v>
      </c>
      <c r="AD28" s="38">
        <f t="shared" si="12"/>
        <v>0</v>
      </c>
      <c r="AE28" s="38">
        <f t="shared" si="13"/>
        <v>0</v>
      </c>
      <c r="AF28" s="66">
        <f t="shared" si="14"/>
        <v>5</v>
      </c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</row>
    <row r="29" spans="1:44" s="64" customFormat="1" ht="12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</row>
    <row r="30" spans="1:44" s="44" customFormat="1" ht="12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</row>
    <row r="31" ht="12" customHeight="1" thickBot="1"/>
    <row r="32" spans="1:44" s="64" customFormat="1" ht="12" customHeight="1" thickBot="1">
      <c r="A32" s="56" t="s">
        <v>44</v>
      </c>
      <c r="B32" s="24"/>
      <c r="C32" s="24"/>
      <c r="D32" s="97" t="s">
        <v>34</v>
      </c>
      <c r="E32" s="98"/>
      <c r="F32" s="98"/>
      <c r="G32" s="98"/>
      <c r="H32" s="98"/>
      <c r="I32" s="98"/>
      <c r="J32" s="98"/>
      <c r="K32" s="98"/>
      <c r="L32" s="99"/>
      <c r="M32" s="100" t="s">
        <v>6</v>
      </c>
      <c r="N32" s="101"/>
      <c r="O32" s="101"/>
      <c r="P32" s="101"/>
      <c r="Q32" s="101"/>
      <c r="R32" s="101"/>
      <c r="S32" s="101"/>
      <c r="T32" s="102"/>
      <c r="U32" s="100" t="s">
        <v>7</v>
      </c>
      <c r="V32" s="101"/>
      <c r="W32" s="101"/>
      <c r="X32" s="101"/>
      <c r="Y32" s="101"/>
      <c r="Z32" s="101"/>
      <c r="AA32" s="101"/>
      <c r="AB32" s="102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</row>
    <row r="33" spans="1:32" s="67" customFormat="1" ht="12" customHeight="1">
      <c r="A33" s="57" t="s">
        <v>22</v>
      </c>
      <c r="B33" s="60" t="s">
        <v>23</v>
      </c>
      <c r="C33" s="61" t="s">
        <v>23</v>
      </c>
      <c r="D33" s="57" t="s">
        <v>24</v>
      </c>
      <c r="E33" s="60" t="s">
        <v>25</v>
      </c>
      <c r="F33" s="60" t="s">
        <v>26</v>
      </c>
      <c r="G33" s="60" t="s">
        <v>11</v>
      </c>
      <c r="H33" s="60" t="s">
        <v>19</v>
      </c>
      <c r="I33" s="60" t="s">
        <v>13</v>
      </c>
      <c r="J33" s="60" t="s">
        <v>8</v>
      </c>
      <c r="K33" s="60" t="s">
        <v>27</v>
      </c>
      <c r="L33" s="61" t="s">
        <v>28</v>
      </c>
      <c r="M33" s="57" t="s">
        <v>25</v>
      </c>
      <c r="N33" s="60" t="s">
        <v>26</v>
      </c>
      <c r="O33" s="60" t="s">
        <v>11</v>
      </c>
      <c r="P33" s="60" t="s">
        <v>19</v>
      </c>
      <c r="Q33" s="60" t="s">
        <v>13</v>
      </c>
      <c r="R33" s="60" t="s">
        <v>8</v>
      </c>
      <c r="S33" s="60" t="s">
        <v>27</v>
      </c>
      <c r="T33" s="61" t="s">
        <v>28</v>
      </c>
      <c r="U33" s="57" t="s">
        <v>25</v>
      </c>
      <c r="V33" s="60" t="s">
        <v>26</v>
      </c>
      <c r="W33" s="60" t="s">
        <v>11</v>
      </c>
      <c r="X33" s="60" t="s">
        <v>19</v>
      </c>
      <c r="Y33" s="60" t="s">
        <v>13</v>
      </c>
      <c r="Z33" s="60" t="s">
        <v>8</v>
      </c>
      <c r="AA33" s="60" t="s">
        <v>27</v>
      </c>
      <c r="AB33" s="61" t="s">
        <v>28</v>
      </c>
      <c r="AC33" s="57" t="s">
        <v>29</v>
      </c>
      <c r="AD33" s="60" t="s">
        <v>30</v>
      </c>
      <c r="AE33" s="60" t="s">
        <v>31</v>
      </c>
      <c r="AF33" s="61" t="s">
        <v>32</v>
      </c>
    </row>
    <row r="34" spans="1:32" s="24" customFormat="1" ht="12" customHeight="1">
      <c r="A34" s="62">
        <f>AC34+AD34+AE34+AF34</f>
        <v>1</v>
      </c>
      <c r="B34" s="24" t="str">
        <f>Setup!B9</f>
        <v>A</v>
      </c>
      <c r="C34" s="40">
        <f>Setup!C5</f>
        <v>0</v>
      </c>
      <c r="D34" s="54">
        <f>COUNTIF('Fixtures (7)'!D$6:D$11,B34)+COUNTIF('Fixtures (7)'!G$6:G$11,B34)</f>
        <v>3</v>
      </c>
      <c r="E34" s="24">
        <f>F34+G34+H34</f>
        <v>0</v>
      </c>
      <c r="F34" s="24">
        <f aca="true" t="shared" si="16" ref="F34:L37">N34+V34</f>
        <v>0</v>
      </c>
      <c r="G34" s="24">
        <f t="shared" si="16"/>
        <v>0</v>
      </c>
      <c r="H34" s="24">
        <f t="shared" si="16"/>
        <v>0</v>
      </c>
      <c r="I34" s="24">
        <f t="shared" si="16"/>
        <v>0</v>
      </c>
      <c r="J34" s="24">
        <f t="shared" si="16"/>
        <v>0</v>
      </c>
      <c r="K34" s="24">
        <f t="shared" si="16"/>
        <v>0</v>
      </c>
      <c r="L34" s="65">
        <f t="shared" si="16"/>
        <v>0</v>
      </c>
      <c r="M34" s="62">
        <f>N34+O34+P34</f>
        <v>0</v>
      </c>
      <c r="N34" s="24">
        <f>SUMPRODUCT(('Fixtures (7)'!D$6:D$11=Calcs!B34)*('Fixtures (7)'!E$6:E$11&gt;'Fixtures (7)'!F$6:F$11))</f>
        <v>0</v>
      </c>
      <c r="O34" s="24">
        <f>SUMPRODUCT(('Fixtures (7)'!D$6:D$11=Calcs!B34)*('Fixtures (7)'!E$6:E$11='Fixtures (7)'!F$6:F$11)*('Fixtures (7)'!E$6:E$11&lt;&gt;""))</f>
        <v>0</v>
      </c>
      <c r="P34" s="24">
        <f>SUMPRODUCT(('Fixtures (7)'!D$6:D$11=Calcs!B34)*('Fixtures (7)'!E$6:E$11&lt;'Fixtures (7)'!F$6:F$11))</f>
        <v>0</v>
      </c>
      <c r="Q34" s="24">
        <f>SUMIF('Fixtures (7)'!D$6:D$11,Calcs!B34,'Fixtures (7)'!E$6:E$11)</f>
        <v>0</v>
      </c>
      <c r="R34" s="24">
        <f>SUMIF('Fixtures (7)'!D$6:D$11,Calcs!B34,'Fixtures (7)'!F$6:F$11)</f>
        <v>0</v>
      </c>
      <c r="S34" s="24">
        <f>Q34-R34</f>
        <v>0</v>
      </c>
      <c r="T34" s="65">
        <f>N34*3+O34*1</f>
        <v>0</v>
      </c>
      <c r="U34" s="62">
        <f>V34+W34+X34</f>
        <v>0</v>
      </c>
      <c r="V34" s="24">
        <f>SUMPRODUCT(('Fixtures (7)'!G$6:G$11=Calcs!B34)*('Fixtures (7)'!E$6:E$11&lt;'Fixtures (7)'!F$6:F$11))</f>
        <v>0</v>
      </c>
      <c r="W34" s="24">
        <f>SUMPRODUCT(('Fixtures (7)'!G$6:G$11=Calcs!B34)*('Fixtures (7)'!E$6:E$11='Fixtures (7)'!F$6:F$11)*('Fixtures (7)'!F$6:F$11&lt;&gt;""))</f>
        <v>0</v>
      </c>
      <c r="X34" s="24">
        <f>SUMPRODUCT(('Fixtures (7)'!G$6:G$11=Calcs!B34)*('Fixtures (7)'!F$6:F$11&lt;'Fixtures (7)'!E$6:E$11))</f>
        <v>0</v>
      </c>
      <c r="Y34" s="24">
        <f>SUMIF('Fixtures (7)'!G$6:G$11,Calcs!B34,'Fixtures (7)'!F$6:F$11)</f>
        <v>0</v>
      </c>
      <c r="Z34" s="24">
        <f>SUMIF('Fixtures (7)'!G$6:G$11,Calcs!B34,'Fixtures (7)'!E$6:E$11)</f>
        <v>0</v>
      </c>
      <c r="AA34" s="24">
        <f>Y34-Z34</f>
        <v>0</v>
      </c>
      <c r="AB34" s="65">
        <f>V34*3+W34*1</f>
        <v>0</v>
      </c>
      <c r="AC34" s="62">
        <f>RANK(L34,L$34:L$37)</f>
        <v>1</v>
      </c>
      <c r="AD34" s="24">
        <f>SUMPRODUCT((L$34:L$37=L34)*(K$34:K$37&gt;K34))</f>
        <v>0</v>
      </c>
      <c r="AE34" s="24">
        <f>SUMPRODUCT((L$34:L$37=L34)*(K$34:K$37=K34)*(I$34:I$37&gt;I34))</f>
        <v>0</v>
      </c>
      <c r="AF34" s="65">
        <f>SUMPRODUCT((L$34:L$37=L34)*(K$34:K$37=K34)*(I$34:I$37=I34)*(C$34:C$37&gt;C34))</f>
        <v>0</v>
      </c>
    </row>
    <row r="35" spans="1:32" s="24" customFormat="1" ht="12" customHeight="1">
      <c r="A35" s="62">
        <f>AC35+AD35+AE35+AF35</f>
        <v>2</v>
      </c>
      <c r="B35" s="24" t="str">
        <f>Setup!B10</f>
        <v>B</v>
      </c>
      <c r="C35" s="41">
        <f>C34-1</f>
        <v>-1</v>
      </c>
      <c r="D35" s="54">
        <f>COUNTIF('Fixtures (7)'!D$6:D$11,B35)+COUNTIF('Fixtures (7)'!G$6:G$11,B35)</f>
        <v>3</v>
      </c>
      <c r="E35" s="24">
        <f>F35+G35+H35</f>
        <v>0</v>
      </c>
      <c r="F35" s="24">
        <f t="shared" si="16"/>
        <v>0</v>
      </c>
      <c r="G35" s="24">
        <f t="shared" si="16"/>
        <v>0</v>
      </c>
      <c r="H35" s="24">
        <f t="shared" si="16"/>
        <v>0</v>
      </c>
      <c r="I35" s="24">
        <f t="shared" si="16"/>
        <v>0</v>
      </c>
      <c r="J35" s="24">
        <f t="shared" si="16"/>
        <v>0</v>
      </c>
      <c r="K35" s="24">
        <f t="shared" si="16"/>
        <v>0</v>
      </c>
      <c r="L35" s="65">
        <f t="shared" si="16"/>
        <v>0</v>
      </c>
      <c r="M35" s="62">
        <f>N35+O35+P35</f>
        <v>0</v>
      </c>
      <c r="N35" s="24">
        <f>SUMPRODUCT(('Fixtures (7)'!D$6:D$11=Calcs!B35)*('Fixtures (7)'!E$6:E$11&gt;'Fixtures (7)'!F$6:F$11))</f>
        <v>0</v>
      </c>
      <c r="O35" s="24">
        <f>SUMPRODUCT(('Fixtures (7)'!D$6:D$11=Calcs!B35)*('Fixtures (7)'!E$6:E$11='Fixtures (7)'!F$6:F$11)*('Fixtures (7)'!E$6:E$11&lt;&gt;""))</f>
        <v>0</v>
      </c>
      <c r="P35" s="24">
        <f>SUMPRODUCT(('Fixtures (7)'!D$6:D$11=Calcs!B35)*('Fixtures (7)'!E$6:E$11&lt;'Fixtures (7)'!F$6:F$11))</f>
        <v>0</v>
      </c>
      <c r="Q35" s="24">
        <f>SUMIF('Fixtures (7)'!D$6:D$11,Calcs!B35,'Fixtures (7)'!E$6:E$11)</f>
        <v>0</v>
      </c>
      <c r="R35" s="24">
        <f>SUMIF('Fixtures (7)'!D$6:D$11,Calcs!B35,'Fixtures (7)'!F$6:F$11)</f>
        <v>0</v>
      </c>
      <c r="S35" s="24">
        <f>Q35-R35</f>
        <v>0</v>
      </c>
      <c r="T35" s="65">
        <f>N35*3+O35*1</f>
        <v>0</v>
      </c>
      <c r="U35" s="62">
        <f>V35+W35+X35</f>
        <v>0</v>
      </c>
      <c r="V35" s="24">
        <f>SUMPRODUCT(('Fixtures (7)'!G$6:G$11=Calcs!B35)*('Fixtures (7)'!E$6:E$11&lt;'Fixtures (7)'!F$6:F$11))</f>
        <v>0</v>
      </c>
      <c r="W35" s="24">
        <f>SUMPRODUCT(('Fixtures (7)'!G$6:G$11=Calcs!B35)*('Fixtures (7)'!E$6:E$11='Fixtures (7)'!F$6:F$11)*('Fixtures (7)'!F$6:F$11&lt;&gt;""))</f>
        <v>0</v>
      </c>
      <c r="X35" s="24">
        <f>SUMPRODUCT(('Fixtures (7)'!G$6:G$11=Calcs!B35)*('Fixtures (7)'!F$6:F$11&lt;'Fixtures (7)'!E$6:E$11))</f>
        <v>0</v>
      </c>
      <c r="Y35" s="24">
        <f>SUMIF('Fixtures (7)'!G$6:G$11,Calcs!B35,'Fixtures (7)'!F$6:F$11)</f>
        <v>0</v>
      </c>
      <c r="Z35" s="24">
        <f>SUMIF('Fixtures (7)'!G$6:G$11,Calcs!B35,'Fixtures (7)'!E$6:E$11)</f>
        <v>0</v>
      </c>
      <c r="AA35" s="24">
        <f>Y35-Z35</f>
        <v>0</v>
      </c>
      <c r="AB35" s="65">
        <f>V35*3+W35*1</f>
        <v>0</v>
      </c>
      <c r="AC35" s="62">
        <f>RANK(L35,L$34:L$37)</f>
        <v>1</v>
      </c>
      <c r="AD35" s="24">
        <f>SUMPRODUCT((L$34:L$37=L35)*(K$34:K$37&gt;K35))</f>
        <v>0</v>
      </c>
      <c r="AE35" s="24">
        <f>SUMPRODUCT((L$34:L$37=L35)*(K$34:K$37=K35)*(I$34:I$37&gt;I35))</f>
        <v>0</v>
      </c>
      <c r="AF35" s="65">
        <f>SUMPRODUCT((L$34:L$37=L35)*(K$34:K$37=K35)*(I$34:I$37=I35)*(C$34:C$37&gt;C35))</f>
        <v>1</v>
      </c>
    </row>
    <row r="36" spans="1:32" s="24" customFormat="1" ht="12" customHeight="1">
      <c r="A36" s="62">
        <f>AC36+AD36+AE36+AF36</f>
        <v>3</v>
      </c>
      <c r="B36" s="24" t="str">
        <f>Setup!B11</f>
        <v>C</v>
      </c>
      <c r="C36" s="41">
        <f>C35-1</f>
        <v>-2</v>
      </c>
      <c r="D36" s="54">
        <f>COUNTIF('Fixtures (7)'!D$6:D$11,B36)+COUNTIF('Fixtures (7)'!G$6:G$11,B36)</f>
        <v>3</v>
      </c>
      <c r="E36" s="24">
        <f>F36+G36+H36</f>
        <v>0</v>
      </c>
      <c r="F36" s="24">
        <f t="shared" si="16"/>
        <v>0</v>
      </c>
      <c r="G36" s="24">
        <f t="shared" si="16"/>
        <v>0</v>
      </c>
      <c r="H36" s="24">
        <f t="shared" si="16"/>
        <v>0</v>
      </c>
      <c r="I36" s="24">
        <f t="shared" si="16"/>
        <v>0</v>
      </c>
      <c r="J36" s="24">
        <f t="shared" si="16"/>
        <v>0</v>
      </c>
      <c r="K36" s="24">
        <f t="shared" si="16"/>
        <v>0</v>
      </c>
      <c r="L36" s="65">
        <f t="shared" si="16"/>
        <v>0</v>
      </c>
      <c r="M36" s="62">
        <f>N36+O36+P36</f>
        <v>0</v>
      </c>
      <c r="N36" s="24">
        <f>SUMPRODUCT(('Fixtures (7)'!D$6:D$11=Calcs!B36)*('Fixtures (7)'!E$6:E$11&gt;'Fixtures (7)'!F$6:F$11))</f>
        <v>0</v>
      </c>
      <c r="O36" s="24">
        <f>SUMPRODUCT(('Fixtures (7)'!D$6:D$11=Calcs!B36)*('Fixtures (7)'!E$6:E$11='Fixtures (7)'!F$6:F$11)*('Fixtures (7)'!E$6:E$11&lt;&gt;""))</f>
        <v>0</v>
      </c>
      <c r="P36" s="24">
        <f>SUMPRODUCT(('Fixtures (7)'!D$6:D$11=Calcs!B36)*('Fixtures (7)'!E$6:E$11&lt;'Fixtures (7)'!F$6:F$11))</f>
        <v>0</v>
      </c>
      <c r="Q36" s="24">
        <f>SUMIF('Fixtures (7)'!D$6:D$11,Calcs!B36,'Fixtures (7)'!E$6:E$11)</f>
        <v>0</v>
      </c>
      <c r="R36" s="24">
        <f>SUMIF('Fixtures (7)'!D$6:D$11,Calcs!B36,'Fixtures (7)'!F$6:F$11)</f>
        <v>0</v>
      </c>
      <c r="S36" s="24">
        <f>Q36-R36</f>
        <v>0</v>
      </c>
      <c r="T36" s="65">
        <f>N36*3+O36*1</f>
        <v>0</v>
      </c>
      <c r="U36" s="62">
        <f>V36+W36+X36</f>
        <v>0</v>
      </c>
      <c r="V36" s="24">
        <f>SUMPRODUCT(('Fixtures (7)'!G$6:G$11=Calcs!B36)*('Fixtures (7)'!E$6:E$11&lt;'Fixtures (7)'!F$6:F$11))</f>
        <v>0</v>
      </c>
      <c r="W36" s="24">
        <f>SUMPRODUCT(('Fixtures (7)'!G$6:G$11=Calcs!B36)*('Fixtures (7)'!E$6:E$11='Fixtures (7)'!F$6:F$11)*('Fixtures (7)'!F$6:F$11&lt;&gt;""))</f>
        <v>0</v>
      </c>
      <c r="X36" s="24">
        <f>SUMPRODUCT(('Fixtures (7)'!G$6:G$11=Calcs!B36)*('Fixtures (7)'!F$6:F$11&lt;'Fixtures (7)'!E$6:E$11))</f>
        <v>0</v>
      </c>
      <c r="Y36" s="24">
        <f>SUMIF('Fixtures (7)'!G$6:G$11,Calcs!B36,'Fixtures (7)'!F$6:F$11)</f>
        <v>0</v>
      </c>
      <c r="Z36" s="24">
        <f>SUMIF('Fixtures (7)'!G$6:G$11,Calcs!B36,'Fixtures (7)'!E$6:E$11)</f>
        <v>0</v>
      </c>
      <c r="AA36" s="24">
        <f>Y36-Z36</f>
        <v>0</v>
      </c>
      <c r="AB36" s="65">
        <f>V36*3+W36*1</f>
        <v>0</v>
      </c>
      <c r="AC36" s="62">
        <f>RANK(L36,L$34:L$37)</f>
        <v>1</v>
      </c>
      <c r="AD36" s="24">
        <f>SUMPRODUCT((L$34:L$37=L36)*(K$34:K$37&gt;K36))</f>
        <v>0</v>
      </c>
      <c r="AE36" s="24">
        <f>SUMPRODUCT((L$34:L$37=L36)*(K$34:K$37=K36)*(I$34:I$37&gt;I36))</f>
        <v>0</v>
      </c>
      <c r="AF36" s="65">
        <f>SUMPRODUCT((L$34:L$37=L36)*(K$34:K$37=K36)*(I$34:I$37=I36)*(C$34:C$37&gt;C36))</f>
        <v>2</v>
      </c>
    </row>
    <row r="37" spans="1:32" s="68" customFormat="1" ht="12" customHeight="1" thickBot="1">
      <c r="A37" s="63">
        <f>AC37+AD37+AE37+AF37</f>
        <v>4</v>
      </c>
      <c r="B37" s="38" t="str">
        <f>Setup!B12</f>
        <v>D</v>
      </c>
      <c r="C37" s="42">
        <f>C36-1</f>
        <v>-3</v>
      </c>
      <c r="D37" s="55">
        <f>COUNTIF('Fixtures (7)'!D$6:D$11,B37)+COUNTIF('Fixtures (7)'!G$6:G$11,B37)</f>
        <v>3</v>
      </c>
      <c r="E37" s="38">
        <f>F37+G37+H37</f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66">
        <f t="shared" si="16"/>
        <v>0</v>
      </c>
      <c r="M37" s="63">
        <f>N37+O37+P37</f>
        <v>0</v>
      </c>
      <c r="N37" s="38">
        <f>SUMPRODUCT(('Fixtures (7)'!D$6:D$11=Calcs!B37)*('Fixtures (7)'!E$6:E$11&gt;'Fixtures (7)'!F$6:F$11))</f>
        <v>0</v>
      </c>
      <c r="O37" s="38">
        <f>SUMPRODUCT(('Fixtures (7)'!D$6:D$11=Calcs!B37)*('Fixtures (7)'!E$6:E$11='Fixtures (7)'!F$6:F$11)*('Fixtures (7)'!E$6:E$11&lt;&gt;""))</f>
        <v>0</v>
      </c>
      <c r="P37" s="38">
        <f>SUMPRODUCT(('Fixtures (7)'!D$6:D$11=Calcs!B37)*('Fixtures (7)'!E$6:E$11&lt;'Fixtures (7)'!F$6:F$11))</f>
        <v>0</v>
      </c>
      <c r="Q37" s="38">
        <f>SUMIF('Fixtures (7)'!D$6:D$11,Calcs!B37,'Fixtures (7)'!E$6:E$11)</f>
        <v>0</v>
      </c>
      <c r="R37" s="38">
        <f>SUMIF('Fixtures (7)'!D$6:D$11,Calcs!B37,'Fixtures (7)'!F$6:F$11)</f>
        <v>0</v>
      </c>
      <c r="S37" s="38">
        <f>Q37-R37</f>
        <v>0</v>
      </c>
      <c r="T37" s="66">
        <f>N37*3+O37*1</f>
        <v>0</v>
      </c>
      <c r="U37" s="63">
        <f>V37+W37+X37</f>
        <v>0</v>
      </c>
      <c r="V37" s="38">
        <f>SUMPRODUCT(('Fixtures (7)'!G$6:G$11=Calcs!B37)*('Fixtures (7)'!E$6:E$11&lt;'Fixtures (7)'!F$6:F$11))</f>
        <v>0</v>
      </c>
      <c r="W37" s="38">
        <f>SUMPRODUCT(('Fixtures (7)'!G$6:G$11=Calcs!B37)*('Fixtures (7)'!E$6:E$11='Fixtures (7)'!F$6:F$11)*('Fixtures (7)'!F$6:F$11&lt;&gt;""))</f>
        <v>0</v>
      </c>
      <c r="X37" s="38">
        <f>SUMPRODUCT(('Fixtures (7)'!G$6:G$11=Calcs!B37)*('Fixtures (7)'!F$6:F$11&lt;'Fixtures (7)'!E$6:E$11))</f>
        <v>0</v>
      </c>
      <c r="Y37" s="38">
        <f>SUMIF('Fixtures (7)'!G$6:G$11,Calcs!B37,'Fixtures (7)'!F$6:F$11)</f>
        <v>0</v>
      </c>
      <c r="Z37" s="38">
        <f>SUMIF('Fixtures (7)'!G$6:G$11,Calcs!B37,'Fixtures (7)'!E$6:E$11)</f>
        <v>0</v>
      </c>
      <c r="AA37" s="38">
        <f>Y37-Z37</f>
        <v>0</v>
      </c>
      <c r="AB37" s="66">
        <f>V37*3+W37*1</f>
        <v>0</v>
      </c>
      <c r="AC37" s="63">
        <f>RANK(L37,L$34:L$37)</f>
        <v>1</v>
      </c>
      <c r="AD37" s="38">
        <f>SUMPRODUCT((L$34:L$37=L37)*(K$34:K$37&gt;K37))</f>
        <v>0</v>
      </c>
      <c r="AE37" s="38">
        <f>SUMPRODUCT((L$34:L$37=L37)*(K$34:K$37=K37)*(I$34:I$37&gt;I37))</f>
        <v>0</v>
      </c>
      <c r="AF37" s="66">
        <f>SUMPRODUCT((L$34:L$37=L37)*(K$34:K$37=K37)*(I$34:I$37=I37)*(C$34:C$37&gt;C37))</f>
        <v>3</v>
      </c>
    </row>
    <row r="38" spans="1:44" s="64" customFormat="1" ht="12" customHeight="1" thickBo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</row>
    <row r="39" spans="1:44" s="64" customFormat="1" ht="12" customHeight="1" thickBot="1">
      <c r="A39" s="56" t="s">
        <v>45</v>
      </c>
      <c r="B39" s="24"/>
      <c r="C39" s="24"/>
      <c r="D39" s="97" t="s">
        <v>34</v>
      </c>
      <c r="E39" s="98"/>
      <c r="F39" s="98"/>
      <c r="G39" s="98"/>
      <c r="H39" s="98"/>
      <c r="I39" s="98"/>
      <c r="J39" s="98"/>
      <c r="K39" s="98"/>
      <c r="L39" s="99"/>
      <c r="M39" s="100" t="s">
        <v>6</v>
      </c>
      <c r="N39" s="101"/>
      <c r="O39" s="101"/>
      <c r="P39" s="101"/>
      <c r="Q39" s="101"/>
      <c r="R39" s="101"/>
      <c r="S39" s="101"/>
      <c r="T39" s="102"/>
      <c r="U39" s="100" t="s">
        <v>7</v>
      </c>
      <c r="V39" s="101"/>
      <c r="W39" s="101"/>
      <c r="X39" s="101"/>
      <c r="Y39" s="101"/>
      <c r="Z39" s="101"/>
      <c r="AA39" s="101"/>
      <c r="AB39" s="102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</row>
    <row r="40" spans="1:32" s="67" customFormat="1" ht="12" customHeight="1">
      <c r="A40" s="57" t="s">
        <v>22</v>
      </c>
      <c r="B40" s="60" t="s">
        <v>23</v>
      </c>
      <c r="C40" s="61" t="s">
        <v>23</v>
      </c>
      <c r="D40" s="57" t="s">
        <v>24</v>
      </c>
      <c r="E40" s="60" t="s">
        <v>25</v>
      </c>
      <c r="F40" s="60" t="s">
        <v>26</v>
      </c>
      <c r="G40" s="60" t="s">
        <v>11</v>
      </c>
      <c r="H40" s="60" t="s">
        <v>19</v>
      </c>
      <c r="I40" s="60" t="s">
        <v>13</v>
      </c>
      <c r="J40" s="60" t="s">
        <v>8</v>
      </c>
      <c r="K40" s="60" t="s">
        <v>27</v>
      </c>
      <c r="L40" s="61" t="s">
        <v>28</v>
      </c>
      <c r="M40" s="57" t="s">
        <v>25</v>
      </c>
      <c r="N40" s="60" t="s">
        <v>26</v>
      </c>
      <c r="O40" s="60" t="s">
        <v>11</v>
      </c>
      <c r="P40" s="60" t="s">
        <v>19</v>
      </c>
      <c r="Q40" s="60" t="s">
        <v>13</v>
      </c>
      <c r="R40" s="60" t="s">
        <v>8</v>
      </c>
      <c r="S40" s="60" t="s">
        <v>27</v>
      </c>
      <c r="T40" s="61" t="s">
        <v>28</v>
      </c>
      <c r="U40" s="57" t="s">
        <v>25</v>
      </c>
      <c r="V40" s="60" t="s">
        <v>26</v>
      </c>
      <c r="W40" s="60" t="s">
        <v>11</v>
      </c>
      <c r="X40" s="60" t="s">
        <v>19</v>
      </c>
      <c r="Y40" s="60" t="s">
        <v>13</v>
      </c>
      <c r="Z40" s="60" t="s">
        <v>8</v>
      </c>
      <c r="AA40" s="60" t="s">
        <v>27</v>
      </c>
      <c r="AB40" s="61" t="s">
        <v>28</v>
      </c>
      <c r="AC40" s="60" t="s">
        <v>29</v>
      </c>
      <c r="AD40" s="60" t="s">
        <v>30</v>
      </c>
      <c r="AE40" s="60" t="s">
        <v>31</v>
      </c>
      <c r="AF40" s="61" t="s">
        <v>32</v>
      </c>
    </row>
    <row r="41" spans="1:32" s="24" customFormat="1" ht="12" customHeight="1">
      <c r="A41" s="62">
        <f>AC41+AD41+AE41+AF41</f>
        <v>1</v>
      </c>
      <c r="B41" s="24" t="str">
        <f>Setup!B13</f>
        <v>E</v>
      </c>
      <c r="C41" s="40">
        <f>Setup!C5</f>
        <v>0</v>
      </c>
      <c r="D41" s="54">
        <f>COUNTIF('Fixtures (7)'!L$6:L$8,B41)+COUNTIF('Fixtures (7)'!O$6:O$8,B41)</f>
        <v>2</v>
      </c>
      <c r="E41" s="24">
        <f>F41+G41+H41</f>
        <v>0</v>
      </c>
      <c r="F41" s="24">
        <f aca="true" t="shared" si="17" ref="F41:L43">N41+V41</f>
        <v>0</v>
      </c>
      <c r="G41" s="24">
        <f t="shared" si="17"/>
        <v>0</v>
      </c>
      <c r="H41" s="24">
        <f t="shared" si="17"/>
        <v>0</v>
      </c>
      <c r="I41" s="24">
        <f t="shared" si="17"/>
        <v>0</v>
      </c>
      <c r="J41" s="24">
        <f t="shared" si="17"/>
        <v>0</v>
      </c>
      <c r="K41" s="24">
        <f t="shared" si="17"/>
        <v>0</v>
      </c>
      <c r="L41" s="65">
        <f t="shared" si="17"/>
        <v>0</v>
      </c>
      <c r="M41" s="62">
        <f>N41+O41+P41</f>
        <v>0</v>
      </c>
      <c r="N41" s="24">
        <f>SUMPRODUCT(('Fixtures (7)'!L$6:L$8=Calcs!B41)*('Fixtures (7)'!M$6:M$8&gt;'Fixtures (7)'!N$6:N$8))</f>
        <v>0</v>
      </c>
      <c r="O41" s="24">
        <f>SUMPRODUCT(('Fixtures (7)'!L$6:L$8=Calcs!B41)*('Fixtures (7)'!M$6:M$8='Fixtures (7)'!N$6:N$8)*('Fixtures (7)'!M$6:M$8&lt;&gt;""))</f>
        <v>0</v>
      </c>
      <c r="P41" s="24">
        <f>SUMPRODUCT(('Fixtures (7)'!L$6:L$8=Calcs!B41)*('Fixtures (7)'!M$6:M$8&lt;'Fixtures (7)'!N$6:N$8))</f>
        <v>0</v>
      </c>
      <c r="Q41" s="24">
        <f>SUMIF('Fixtures (7)'!L$6:L$8,Calcs!B41,'Fixtures (7)'!M$6:M$8)</f>
        <v>0</v>
      </c>
      <c r="R41" s="24">
        <f>SUMIF('Fixtures (7)'!L$6:L$8,Calcs!B41,'Fixtures (7)'!N$6:N$8)</f>
        <v>0</v>
      </c>
      <c r="S41" s="24">
        <f>Q41-R41</f>
        <v>0</v>
      </c>
      <c r="T41" s="65">
        <f>N41*3+O41*1</f>
        <v>0</v>
      </c>
      <c r="U41" s="62">
        <f>V41+W41+X41</f>
        <v>0</v>
      </c>
      <c r="V41" s="24">
        <f>SUMPRODUCT(('Fixtures (7)'!O$6:O$8=Calcs!B41)*('Fixtures (7)'!M$6:M$8&lt;'Fixtures (7)'!N$6:N$8))</f>
        <v>0</v>
      </c>
      <c r="W41" s="24">
        <f>SUMPRODUCT(('Fixtures (7)'!O$6:O$8=Calcs!B41)*('Fixtures (7)'!M$6:M$8='Fixtures (7)'!N$6:N$8)*('Fixtures (7)'!N$6:N$8&lt;&gt;""))</f>
        <v>0</v>
      </c>
      <c r="X41" s="24">
        <f>SUMPRODUCT(('Fixtures (7)'!O$6:O$8=Calcs!B41)*('Fixtures (7)'!N$6:N$8&lt;'Fixtures (7)'!M$6:M$8))</f>
        <v>0</v>
      </c>
      <c r="Y41" s="24">
        <f>SUMIF('Fixtures (7)'!O$6:O$8,Calcs!B41,'Fixtures (7)'!N$6:N$8)</f>
        <v>0</v>
      </c>
      <c r="Z41" s="24">
        <f>SUMIF('Fixtures (7)'!O$6:O$8,Calcs!B41,'Fixtures (7)'!M$6:M$8)</f>
        <v>0</v>
      </c>
      <c r="AA41" s="24">
        <f>Y41-Z41</f>
        <v>0</v>
      </c>
      <c r="AB41" s="65">
        <f>V41*3+W41*1</f>
        <v>0</v>
      </c>
      <c r="AC41" s="24">
        <f>RANK(L41,L$41:L$43)</f>
        <v>1</v>
      </c>
      <c r="AD41" s="24">
        <f>SUMPRODUCT((L$41:L$43=L41)*(K$41:K$43&gt;K41))</f>
        <v>0</v>
      </c>
      <c r="AE41" s="24">
        <f>SUMPRODUCT((L$41:L$43=L41)*(K$41:K$43=K41)*(I$41:I$43&gt;I41))</f>
        <v>0</v>
      </c>
      <c r="AF41" s="65">
        <f>SUMPRODUCT((L$41:L$43=L41)*(K$41:K$43=K41)*(I$41:I$43=I41)*(C$41:C$43&gt;C41))</f>
        <v>0</v>
      </c>
    </row>
    <row r="42" spans="1:32" s="24" customFormat="1" ht="12" customHeight="1">
      <c r="A42" s="62">
        <f>AC42+AD42+AE42+AF42</f>
        <v>2</v>
      </c>
      <c r="B42" s="24" t="str">
        <f>Setup!B14</f>
        <v>F</v>
      </c>
      <c r="C42" s="41">
        <f>C41-1</f>
        <v>-1</v>
      </c>
      <c r="D42" s="54">
        <f>COUNTIF('Fixtures (7)'!L$6:L$8,B42)+COUNTIF('Fixtures (7)'!O$6:O$8,B42)</f>
        <v>2</v>
      </c>
      <c r="E42" s="24">
        <f>F42+G42+H42</f>
        <v>0</v>
      </c>
      <c r="F42" s="24">
        <f t="shared" si="17"/>
        <v>0</v>
      </c>
      <c r="G42" s="24">
        <f t="shared" si="17"/>
        <v>0</v>
      </c>
      <c r="H42" s="24">
        <f t="shared" si="17"/>
        <v>0</v>
      </c>
      <c r="I42" s="24">
        <f t="shared" si="17"/>
        <v>0</v>
      </c>
      <c r="J42" s="24">
        <f t="shared" si="17"/>
        <v>0</v>
      </c>
      <c r="K42" s="24">
        <f t="shared" si="17"/>
        <v>0</v>
      </c>
      <c r="L42" s="65">
        <f t="shared" si="17"/>
        <v>0</v>
      </c>
      <c r="M42" s="62">
        <f>N42+O42+P42</f>
        <v>0</v>
      </c>
      <c r="N42" s="24">
        <f>SUMPRODUCT(('Fixtures (7)'!L$6:L$8=Calcs!B42)*('Fixtures (7)'!M$6:M$8&gt;'Fixtures (7)'!N$6:N$8))</f>
        <v>0</v>
      </c>
      <c r="O42" s="24">
        <f>SUMPRODUCT(('Fixtures (7)'!L$6:L$8=Calcs!B42)*('Fixtures (7)'!M$6:M$8='Fixtures (7)'!N$6:N$8)*('Fixtures (7)'!M$6:M$8&lt;&gt;""))</f>
        <v>0</v>
      </c>
      <c r="P42" s="24">
        <f>SUMPRODUCT(('Fixtures (7)'!L$6:L$8=Calcs!B42)*('Fixtures (7)'!M$6:M$8&lt;'Fixtures (7)'!N$6:N$8))</f>
        <v>0</v>
      </c>
      <c r="Q42" s="24">
        <f>SUMIF('Fixtures (7)'!L$6:L$8,Calcs!B42,'Fixtures (7)'!M$6:M$8)</f>
        <v>0</v>
      </c>
      <c r="R42" s="24">
        <f>SUMIF('Fixtures (7)'!L$6:L$8,Calcs!B42,'Fixtures (7)'!N$6:N$8)</f>
        <v>0</v>
      </c>
      <c r="S42" s="24">
        <f>Q42-R42</f>
        <v>0</v>
      </c>
      <c r="T42" s="65">
        <f>N42*3+O42*1</f>
        <v>0</v>
      </c>
      <c r="U42" s="62">
        <f>V42+W42+X42</f>
        <v>0</v>
      </c>
      <c r="V42" s="24">
        <f>SUMPRODUCT(('Fixtures (7)'!O$6:O$8=Calcs!B42)*('Fixtures (7)'!M$6:M$8&lt;'Fixtures (7)'!N$6:N$8))</f>
        <v>0</v>
      </c>
      <c r="W42" s="24">
        <f>SUMPRODUCT(('Fixtures (7)'!O$6:O$8=Calcs!B42)*('Fixtures (7)'!M$6:M$8='Fixtures (7)'!N$6:N$8)*('Fixtures (7)'!N$6:N$8&lt;&gt;""))</f>
        <v>0</v>
      </c>
      <c r="X42" s="24">
        <f>SUMPRODUCT(('Fixtures (7)'!O$6:O$8=Calcs!B42)*('Fixtures (7)'!N$6:N$8&lt;'Fixtures (7)'!M$6:M$8))</f>
        <v>0</v>
      </c>
      <c r="Y42" s="24">
        <f>SUMIF('Fixtures (7)'!O$6:O$8,Calcs!B42,'Fixtures (7)'!N$6:N$8)</f>
        <v>0</v>
      </c>
      <c r="Z42" s="24">
        <f>SUMIF('Fixtures (7)'!O$6:O$8,Calcs!B42,'Fixtures (7)'!M$6:M$8)</f>
        <v>0</v>
      </c>
      <c r="AA42" s="24">
        <f>Y42-Z42</f>
        <v>0</v>
      </c>
      <c r="AB42" s="65">
        <f>V42*3+W42*1</f>
        <v>0</v>
      </c>
      <c r="AC42" s="24">
        <f>RANK(L42,L$41:L$43)</f>
        <v>1</v>
      </c>
      <c r="AD42" s="24">
        <f>SUMPRODUCT((L$41:L$43=L42)*(K$41:K$43&gt;K42))</f>
        <v>0</v>
      </c>
      <c r="AE42" s="24">
        <f>SUMPRODUCT((L$41:L$43=L42)*(K$41:K$43=K42)*(I$41:I$43&gt;I42))</f>
        <v>0</v>
      </c>
      <c r="AF42" s="65">
        <f>SUMPRODUCT((L$41:L$43=L42)*(K$41:K$43=K42)*(I$41:I$43=I42)*(C$41:C$43&gt;C42))</f>
        <v>1</v>
      </c>
    </row>
    <row r="43" spans="1:32" s="24" customFormat="1" ht="12" customHeight="1" thickBot="1">
      <c r="A43" s="63">
        <f>AC43+AD43+AE43+AF43</f>
        <v>3</v>
      </c>
      <c r="B43" s="38" t="str">
        <f>Setup!B15</f>
        <v>G</v>
      </c>
      <c r="C43" s="42">
        <f>C42-1</f>
        <v>-2</v>
      </c>
      <c r="D43" s="55">
        <f>COUNTIF('Fixtures (7)'!L$6:L$8,B43)+COUNTIF('Fixtures (7)'!O$6:O$8,B43)</f>
        <v>2</v>
      </c>
      <c r="E43" s="38">
        <f>F43+G43+H43</f>
        <v>0</v>
      </c>
      <c r="F43" s="38">
        <f t="shared" si="17"/>
        <v>0</v>
      </c>
      <c r="G43" s="38">
        <f t="shared" si="17"/>
        <v>0</v>
      </c>
      <c r="H43" s="38">
        <f t="shared" si="17"/>
        <v>0</v>
      </c>
      <c r="I43" s="38">
        <f t="shared" si="17"/>
        <v>0</v>
      </c>
      <c r="J43" s="38">
        <f t="shared" si="17"/>
        <v>0</v>
      </c>
      <c r="K43" s="38">
        <f t="shared" si="17"/>
        <v>0</v>
      </c>
      <c r="L43" s="66">
        <f t="shared" si="17"/>
        <v>0</v>
      </c>
      <c r="M43" s="63">
        <f>N43+O43+P43</f>
        <v>0</v>
      </c>
      <c r="N43" s="38">
        <f>SUMPRODUCT(('Fixtures (7)'!L$6:L$8=Calcs!B43)*('Fixtures (7)'!M$6:M$8&gt;'Fixtures (7)'!N$6:N$8))</f>
        <v>0</v>
      </c>
      <c r="O43" s="38">
        <f>SUMPRODUCT(('Fixtures (7)'!L$6:L$8=Calcs!B43)*('Fixtures (7)'!M$6:M$8='Fixtures (7)'!N$6:N$8)*('Fixtures (7)'!M$6:M$8&lt;&gt;""))</f>
        <v>0</v>
      </c>
      <c r="P43" s="38">
        <f>SUMPRODUCT(('Fixtures (7)'!L$6:L$8=Calcs!B43)*('Fixtures (7)'!M$6:M$8&lt;'Fixtures (7)'!N$6:N$8))</f>
        <v>0</v>
      </c>
      <c r="Q43" s="38">
        <f>SUMIF('Fixtures (7)'!L$6:L$8,Calcs!B43,'Fixtures (7)'!M$6:M$8)</f>
        <v>0</v>
      </c>
      <c r="R43" s="38">
        <f>SUMIF('Fixtures (7)'!L$6:L$8,Calcs!B43,'Fixtures (7)'!N$6:N$8)</f>
        <v>0</v>
      </c>
      <c r="S43" s="38">
        <f>Q43-R43</f>
        <v>0</v>
      </c>
      <c r="T43" s="66">
        <f>N43*3+O43*1</f>
        <v>0</v>
      </c>
      <c r="U43" s="63">
        <f>V43+W43+X43</f>
        <v>0</v>
      </c>
      <c r="V43" s="38">
        <f>SUMPRODUCT(('Fixtures (7)'!O$6:O$8=Calcs!B43)*('Fixtures (7)'!M$6:M$8&lt;'Fixtures (7)'!N$6:N$8))</f>
        <v>0</v>
      </c>
      <c r="W43" s="38">
        <f>SUMPRODUCT(('Fixtures (7)'!O$6:O$8=Calcs!B43)*('Fixtures (7)'!M$6:M$8='Fixtures (7)'!N$6:N$8)*('Fixtures (7)'!N$6:N$8&lt;&gt;""))</f>
        <v>0</v>
      </c>
      <c r="X43" s="38">
        <f>SUMPRODUCT(('Fixtures (7)'!O$6:O$8=Calcs!B43)*('Fixtures (7)'!N$6:N$8&lt;'Fixtures (7)'!M$6:M$8))</f>
        <v>0</v>
      </c>
      <c r="Y43" s="38">
        <f>SUMIF('Fixtures (7)'!O$6:O$8,Calcs!B43,'Fixtures (7)'!N$6:N$8)</f>
        <v>0</v>
      </c>
      <c r="Z43" s="38">
        <f>SUMIF('Fixtures (7)'!O$6:O$8,Calcs!B43,'Fixtures (7)'!M$6:M$8)</f>
        <v>0</v>
      </c>
      <c r="AA43" s="38">
        <f>Y43-Z43</f>
        <v>0</v>
      </c>
      <c r="AB43" s="66">
        <f>V43*3+W43*1</f>
        <v>0</v>
      </c>
      <c r="AC43" s="38">
        <f>RANK(L43,L$41:L$43)</f>
        <v>1</v>
      </c>
      <c r="AD43" s="38">
        <f>SUMPRODUCT((L$41:L$43=L43)*(K$41:K$43&gt;K43))</f>
        <v>0</v>
      </c>
      <c r="AE43" s="38">
        <f>SUMPRODUCT((L$41:L$43=L43)*(K$41:K$43=K43)*(I$41:I$43&gt;I43))</f>
        <v>0</v>
      </c>
      <c r="AF43" s="66">
        <f>SUMPRODUCT((L$41:L$43=L43)*(K$41:K$43=K43)*(I$41:I$43=I43)*(C$41:C$43&gt;C43))</f>
        <v>2</v>
      </c>
    </row>
    <row r="45" spans="1:44" s="44" customFormat="1" ht="12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</row>
    <row r="46" ht="12" customHeight="1" thickBot="1"/>
    <row r="47" spans="1:44" s="64" customFormat="1" ht="12" customHeight="1" thickBot="1">
      <c r="A47" s="56" t="s">
        <v>61</v>
      </c>
      <c r="B47" s="24"/>
      <c r="C47" s="24"/>
      <c r="D47" s="97" t="s">
        <v>34</v>
      </c>
      <c r="E47" s="98"/>
      <c r="F47" s="98"/>
      <c r="G47" s="98"/>
      <c r="H47" s="98"/>
      <c r="I47" s="98"/>
      <c r="J47" s="98"/>
      <c r="K47" s="98"/>
      <c r="L47" s="99"/>
      <c r="M47" s="100" t="s">
        <v>6</v>
      </c>
      <c r="N47" s="101"/>
      <c r="O47" s="101"/>
      <c r="P47" s="101"/>
      <c r="Q47" s="101"/>
      <c r="R47" s="101"/>
      <c r="S47" s="101"/>
      <c r="T47" s="102"/>
      <c r="U47" s="100" t="s">
        <v>7</v>
      </c>
      <c r="V47" s="101"/>
      <c r="W47" s="101"/>
      <c r="X47" s="101"/>
      <c r="Y47" s="101"/>
      <c r="Z47" s="101"/>
      <c r="AA47" s="101"/>
      <c r="AB47" s="102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</row>
    <row r="48" spans="1:32" s="67" customFormat="1" ht="12" customHeight="1">
      <c r="A48" s="57" t="s">
        <v>22</v>
      </c>
      <c r="B48" s="60" t="s">
        <v>23</v>
      </c>
      <c r="C48" s="61" t="s">
        <v>23</v>
      </c>
      <c r="D48" s="57" t="s">
        <v>24</v>
      </c>
      <c r="E48" s="60" t="s">
        <v>25</v>
      </c>
      <c r="F48" s="60" t="s">
        <v>26</v>
      </c>
      <c r="G48" s="60" t="s">
        <v>11</v>
      </c>
      <c r="H48" s="60" t="s">
        <v>19</v>
      </c>
      <c r="I48" s="60" t="s">
        <v>13</v>
      </c>
      <c r="J48" s="60" t="s">
        <v>8</v>
      </c>
      <c r="K48" s="60" t="s">
        <v>27</v>
      </c>
      <c r="L48" s="61" t="s">
        <v>28</v>
      </c>
      <c r="M48" s="57" t="s">
        <v>25</v>
      </c>
      <c r="N48" s="60" t="s">
        <v>26</v>
      </c>
      <c r="O48" s="60" t="s">
        <v>11</v>
      </c>
      <c r="P48" s="60" t="s">
        <v>19</v>
      </c>
      <c r="Q48" s="60" t="s">
        <v>13</v>
      </c>
      <c r="R48" s="60" t="s">
        <v>8</v>
      </c>
      <c r="S48" s="60" t="s">
        <v>27</v>
      </c>
      <c r="T48" s="61" t="s">
        <v>28</v>
      </c>
      <c r="U48" s="57" t="s">
        <v>25</v>
      </c>
      <c r="V48" s="60" t="s">
        <v>26</v>
      </c>
      <c r="W48" s="60" t="s">
        <v>11</v>
      </c>
      <c r="X48" s="60" t="s">
        <v>19</v>
      </c>
      <c r="Y48" s="60" t="s">
        <v>13</v>
      </c>
      <c r="Z48" s="60" t="s">
        <v>8</v>
      </c>
      <c r="AA48" s="60" t="s">
        <v>27</v>
      </c>
      <c r="AB48" s="61" t="s">
        <v>28</v>
      </c>
      <c r="AC48" s="57" t="s">
        <v>29</v>
      </c>
      <c r="AD48" s="60" t="s">
        <v>30</v>
      </c>
      <c r="AE48" s="60" t="s">
        <v>31</v>
      </c>
      <c r="AF48" s="61" t="s">
        <v>32</v>
      </c>
    </row>
    <row r="49" spans="1:32" s="24" customFormat="1" ht="12" customHeight="1">
      <c r="A49" s="62">
        <f>AC49+AD49+AE49+AF49</f>
        <v>1</v>
      </c>
      <c r="B49" s="24" t="str">
        <f>Setup!B9</f>
        <v>A</v>
      </c>
      <c r="C49" s="40">
        <f>Setup!C5</f>
        <v>0</v>
      </c>
      <c r="D49" s="54">
        <f>COUNTIF('Fixtures (8)'!D$6:D$11,B49)+COUNTIF('Fixtures (8)'!G$6:G$11,B49)</f>
        <v>3</v>
      </c>
      <c r="E49" s="24">
        <f>F49+G49+H49</f>
        <v>0</v>
      </c>
      <c r="F49" s="24">
        <f aca="true" t="shared" si="18" ref="F49:L52">N49+V49</f>
        <v>0</v>
      </c>
      <c r="G49" s="24">
        <f t="shared" si="18"/>
        <v>0</v>
      </c>
      <c r="H49" s="24">
        <f t="shared" si="18"/>
        <v>0</v>
      </c>
      <c r="I49" s="24">
        <f t="shared" si="18"/>
        <v>0</v>
      </c>
      <c r="J49" s="24">
        <f t="shared" si="18"/>
        <v>0</v>
      </c>
      <c r="K49" s="24">
        <f t="shared" si="18"/>
        <v>0</v>
      </c>
      <c r="L49" s="65">
        <f t="shared" si="18"/>
        <v>0</v>
      </c>
      <c r="M49" s="62">
        <f>N49+O49+P49</f>
        <v>0</v>
      </c>
      <c r="N49" s="24">
        <f>SUMPRODUCT(('Fixtures (8)'!D$6:D$11=Calcs!B49)*('Fixtures (8)'!E$6:E$11&gt;'Fixtures (8)'!F$6:F$11))</f>
        <v>0</v>
      </c>
      <c r="O49" s="24">
        <f>SUMPRODUCT(('Fixtures (8)'!D$6:D$11=Calcs!B49)*('Fixtures (8)'!E$6:E$11='Fixtures (8)'!F$6:F$11)*('Fixtures (8)'!E$6:E$11&lt;&gt;""))</f>
        <v>0</v>
      </c>
      <c r="P49" s="24">
        <f>SUMPRODUCT(('Fixtures (8)'!D$6:D$11=Calcs!B49)*('Fixtures (8)'!E$6:E$11&lt;'Fixtures (8)'!F$6:F$11))</f>
        <v>0</v>
      </c>
      <c r="Q49" s="24">
        <f>SUMIF('Fixtures (8)'!D$6:D$11,Calcs!B49,'Fixtures (8)'!E$6:E$11)</f>
        <v>0</v>
      </c>
      <c r="R49" s="24">
        <f>SUMIF('Fixtures (8)'!D$6:D$11,Calcs!B49,'Fixtures (8)'!F$6:F$11)</f>
        <v>0</v>
      </c>
      <c r="S49" s="24">
        <f>Q49-R49</f>
        <v>0</v>
      </c>
      <c r="T49" s="65">
        <f>N49*3+O49*1</f>
        <v>0</v>
      </c>
      <c r="U49" s="62">
        <f>V49+W49+X49</f>
        <v>0</v>
      </c>
      <c r="V49" s="24">
        <f>SUMPRODUCT(('Fixtures (8)'!G$6:G$11=Calcs!B49)*('Fixtures (8)'!E$6:E$11&lt;'Fixtures (8)'!F$6:F$11))</f>
        <v>0</v>
      </c>
      <c r="W49" s="24">
        <f>SUMPRODUCT(('Fixtures (8)'!G$6:G$11=Calcs!B49)*('Fixtures (8)'!E$6:E$11='Fixtures (8)'!F$6:F$11)*('Fixtures (8)'!F$6:F$11&lt;&gt;""))</f>
        <v>0</v>
      </c>
      <c r="X49" s="24">
        <f>SUMPRODUCT(('Fixtures (8)'!G$6:G$11=Calcs!B49)*('Fixtures (8)'!F$6:F$11&lt;'Fixtures (8)'!E$6:E$11))</f>
        <v>0</v>
      </c>
      <c r="Y49" s="24">
        <f>SUMIF('Fixtures (8)'!G$6:G$11,Calcs!B49,'Fixtures (8)'!F$6:F$11)</f>
        <v>0</v>
      </c>
      <c r="Z49" s="24">
        <f>SUMIF('Fixtures (8)'!G$6:G$11,Calcs!B49,'Fixtures (8)'!E$6:E$11)</f>
        <v>0</v>
      </c>
      <c r="AA49" s="24">
        <f>Y49-Z49</f>
        <v>0</v>
      </c>
      <c r="AB49" s="65">
        <f>V49*3+W49*1</f>
        <v>0</v>
      </c>
      <c r="AC49" s="62">
        <f>RANK(L49,L$49:L$52)</f>
        <v>1</v>
      </c>
      <c r="AD49" s="24">
        <f>SUMPRODUCT((L$49:L$52=L49)*(K$49:K$52&gt;K49))</f>
        <v>0</v>
      </c>
      <c r="AE49" s="24">
        <f>SUMPRODUCT((L$49:L$52=L49)*(K$49:K$52=K49)*(I$49:I$52&gt;I49))</f>
        <v>0</v>
      </c>
      <c r="AF49" s="65">
        <f>SUMPRODUCT((L$49:L$52=L49)*(K$49:K$52=K49)*(I$49:I$52=I49)*(C$49:C$52&gt;C49))</f>
        <v>0</v>
      </c>
    </row>
    <row r="50" spans="1:32" s="24" customFormat="1" ht="12" customHeight="1">
      <c r="A50" s="62">
        <f>AC50+AD50+AE50+AF50</f>
        <v>2</v>
      </c>
      <c r="B50" s="24" t="str">
        <f>Setup!B10</f>
        <v>B</v>
      </c>
      <c r="C50" s="41">
        <f>C49-1</f>
        <v>-1</v>
      </c>
      <c r="D50" s="54">
        <f>COUNTIF('Fixtures (8)'!D$6:D$11,B50)+COUNTIF('Fixtures (8)'!G$6:G$11,B50)</f>
        <v>3</v>
      </c>
      <c r="E50" s="24">
        <f>F50+G50+H50</f>
        <v>0</v>
      </c>
      <c r="F50" s="24">
        <f t="shared" si="18"/>
        <v>0</v>
      </c>
      <c r="G50" s="24">
        <f t="shared" si="18"/>
        <v>0</v>
      </c>
      <c r="H50" s="24">
        <f t="shared" si="18"/>
        <v>0</v>
      </c>
      <c r="I50" s="24">
        <f t="shared" si="18"/>
        <v>0</v>
      </c>
      <c r="J50" s="24">
        <f t="shared" si="18"/>
        <v>0</v>
      </c>
      <c r="K50" s="24">
        <f t="shared" si="18"/>
        <v>0</v>
      </c>
      <c r="L50" s="65">
        <f t="shared" si="18"/>
        <v>0</v>
      </c>
      <c r="M50" s="62">
        <f>N50+O50+P50</f>
        <v>0</v>
      </c>
      <c r="N50" s="24">
        <f>SUMPRODUCT(('Fixtures (8)'!D$6:D$11=Calcs!B50)*('Fixtures (8)'!E$6:E$11&gt;'Fixtures (8)'!F$6:F$11))</f>
        <v>0</v>
      </c>
      <c r="O50" s="24">
        <f>SUMPRODUCT(('Fixtures (8)'!D$6:D$11=Calcs!B50)*('Fixtures (8)'!E$6:E$11='Fixtures (8)'!F$6:F$11)*('Fixtures (8)'!E$6:E$11&lt;&gt;""))</f>
        <v>0</v>
      </c>
      <c r="P50" s="24">
        <f>SUMPRODUCT(('Fixtures (8)'!D$6:D$11=Calcs!B50)*('Fixtures (8)'!E$6:E$11&lt;'Fixtures (8)'!F$6:F$11))</f>
        <v>0</v>
      </c>
      <c r="Q50" s="24">
        <f>SUMIF('Fixtures (8)'!D$6:D$11,Calcs!B50,'Fixtures (8)'!E$6:E$11)</f>
        <v>0</v>
      </c>
      <c r="R50" s="24">
        <f>SUMIF('Fixtures (8)'!D$6:D$11,Calcs!B50,'Fixtures (8)'!F$6:F$11)</f>
        <v>0</v>
      </c>
      <c r="S50" s="24">
        <f>Q50-R50</f>
        <v>0</v>
      </c>
      <c r="T50" s="65">
        <f>N50*3+O50*1</f>
        <v>0</v>
      </c>
      <c r="U50" s="62">
        <f>V50+W50+X50</f>
        <v>0</v>
      </c>
      <c r="V50" s="24">
        <f>SUMPRODUCT(('Fixtures (8)'!G$6:G$11=Calcs!B50)*('Fixtures (8)'!E$6:E$11&lt;'Fixtures (8)'!F$6:F$11))</f>
        <v>0</v>
      </c>
      <c r="W50" s="24">
        <f>SUMPRODUCT(('Fixtures (8)'!G$6:G$11=Calcs!B50)*('Fixtures (8)'!E$6:E$11='Fixtures (8)'!F$6:F$11)*('Fixtures (8)'!F$6:F$11&lt;&gt;""))</f>
        <v>0</v>
      </c>
      <c r="X50" s="24">
        <f>SUMPRODUCT(('Fixtures (8)'!G$6:G$11=Calcs!B50)*('Fixtures (8)'!F$6:F$11&lt;'Fixtures (8)'!E$6:E$11))</f>
        <v>0</v>
      </c>
      <c r="Y50" s="24">
        <f>SUMIF('Fixtures (8)'!G$6:G$11,Calcs!B50,'Fixtures (8)'!F$6:F$11)</f>
        <v>0</v>
      </c>
      <c r="Z50" s="24">
        <f>SUMIF('Fixtures (8)'!G$6:G$11,Calcs!B50,'Fixtures (8)'!E$6:E$11)</f>
        <v>0</v>
      </c>
      <c r="AA50" s="24">
        <f>Y50-Z50</f>
        <v>0</v>
      </c>
      <c r="AB50" s="65">
        <f>V50*3+W50*1</f>
        <v>0</v>
      </c>
      <c r="AC50" s="62">
        <f>RANK(L50,L$49:L$52)</f>
        <v>1</v>
      </c>
      <c r="AD50" s="24">
        <f>SUMPRODUCT((L$49:L$52=L50)*(K$49:K$52&gt;K50))</f>
        <v>0</v>
      </c>
      <c r="AE50" s="24">
        <f>SUMPRODUCT((L$49:L$52=L50)*(K$49:K$52=K50)*(I$49:I$52&gt;I50))</f>
        <v>0</v>
      </c>
      <c r="AF50" s="65">
        <f>SUMPRODUCT((L$49:L$52=L50)*(K$49:K$52=K50)*(I$49:I$52=I50)*(C$49:C$52&gt;C50))</f>
        <v>1</v>
      </c>
    </row>
    <row r="51" spans="1:32" s="24" customFormat="1" ht="12" customHeight="1">
      <c r="A51" s="62">
        <f>AC51+AD51+AE51+AF51</f>
        <v>3</v>
      </c>
      <c r="B51" s="24" t="str">
        <f>Setup!B11</f>
        <v>C</v>
      </c>
      <c r="C51" s="41">
        <f>C50-1</f>
        <v>-2</v>
      </c>
      <c r="D51" s="54">
        <f>COUNTIF('Fixtures (8)'!D$6:D$11,B51)+COUNTIF('Fixtures (8)'!G$6:G$11,B51)</f>
        <v>3</v>
      </c>
      <c r="E51" s="24">
        <f>F51+G51+H51</f>
        <v>0</v>
      </c>
      <c r="F51" s="24">
        <f t="shared" si="18"/>
        <v>0</v>
      </c>
      <c r="G51" s="24">
        <f t="shared" si="18"/>
        <v>0</v>
      </c>
      <c r="H51" s="24">
        <f t="shared" si="18"/>
        <v>0</v>
      </c>
      <c r="I51" s="24">
        <f t="shared" si="18"/>
        <v>0</v>
      </c>
      <c r="J51" s="24">
        <f t="shared" si="18"/>
        <v>0</v>
      </c>
      <c r="K51" s="24">
        <f t="shared" si="18"/>
        <v>0</v>
      </c>
      <c r="L51" s="65">
        <f t="shared" si="18"/>
        <v>0</v>
      </c>
      <c r="M51" s="62">
        <f>N51+O51+P51</f>
        <v>0</v>
      </c>
      <c r="N51" s="24">
        <f>SUMPRODUCT(('Fixtures (8)'!D$6:D$11=Calcs!B51)*('Fixtures (8)'!E$6:E$11&gt;'Fixtures (8)'!F$6:F$11))</f>
        <v>0</v>
      </c>
      <c r="O51" s="24">
        <f>SUMPRODUCT(('Fixtures (8)'!D$6:D$11=Calcs!B51)*('Fixtures (8)'!E$6:E$11='Fixtures (8)'!F$6:F$11)*('Fixtures (8)'!E$6:E$11&lt;&gt;""))</f>
        <v>0</v>
      </c>
      <c r="P51" s="24">
        <f>SUMPRODUCT(('Fixtures (8)'!D$6:D$11=Calcs!B51)*('Fixtures (8)'!E$6:E$11&lt;'Fixtures (8)'!F$6:F$11))</f>
        <v>0</v>
      </c>
      <c r="Q51" s="24">
        <f>SUMIF('Fixtures (8)'!D$6:D$11,Calcs!B51,'Fixtures (8)'!E$6:E$11)</f>
        <v>0</v>
      </c>
      <c r="R51" s="24">
        <f>SUMIF('Fixtures (8)'!D$6:D$11,Calcs!B51,'Fixtures (8)'!F$6:F$11)</f>
        <v>0</v>
      </c>
      <c r="S51" s="24">
        <f>Q51-R51</f>
        <v>0</v>
      </c>
      <c r="T51" s="65">
        <f>N51*3+O51*1</f>
        <v>0</v>
      </c>
      <c r="U51" s="62">
        <f>V51+W51+X51</f>
        <v>0</v>
      </c>
      <c r="V51" s="24">
        <f>SUMPRODUCT(('Fixtures (8)'!G$6:G$11=Calcs!B51)*('Fixtures (8)'!E$6:E$11&lt;'Fixtures (8)'!F$6:F$11))</f>
        <v>0</v>
      </c>
      <c r="W51" s="24">
        <f>SUMPRODUCT(('Fixtures (8)'!G$6:G$11=Calcs!B51)*('Fixtures (8)'!E$6:E$11='Fixtures (8)'!F$6:F$11)*('Fixtures (8)'!F$6:F$11&lt;&gt;""))</f>
        <v>0</v>
      </c>
      <c r="X51" s="24">
        <f>SUMPRODUCT(('Fixtures (8)'!G$6:G$11=Calcs!B51)*('Fixtures (8)'!F$6:F$11&lt;'Fixtures (8)'!E$6:E$11))</f>
        <v>0</v>
      </c>
      <c r="Y51" s="24">
        <f>SUMIF('Fixtures (8)'!G$6:G$11,Calcs!B51,'Fixtures (8)'!F$6:F$11)</f>
        <v>0</v>
      </c>
      <c r="Z51" s="24">
        <f>SUMIF('Fixtures (8)'!G$6:G$11,Calcs!B51,'Fixtures (8)'!E$6:E$11)</f>
        <v>0</v>
      </c>
      <c r="AA51" s="24">
        <f>Y51-Z51</f>
        <v>0</v>
      </c>
      <c r="AB51" s="65">
        <f>V51*3+W51*1</f>
        <v>0</v>
      </c>
      <c r="AC51" s="62">
        <f>RANK(L51,L$49:L$52)</f>
        <v>1</v>
      </c>
      <c r="AD51" s="24">
        <f>SUMPRODUCT((L$49:L$52=L51)*(K$49:K$52&gt;K51))</f>
        <v>0</v>
      </c>
      <c r="AE51" s="24">
        <f>SUMPRODUCT((L$49:L$52=L51)*(K$49:K$52=K51)*(I$49:I$52&gt;I51))</f>
        <v>0</v>
      </c>
      <c r="AF51" s="65">
        <f>SUMPRODUCT((L$49:L$52=L51)*(K$49:K$52=K51)*(I$49:I$52=I51)*(C$49:C$52&gt;C51))</f>
        <v>2</v>
      </c>
    </row>
    <row r="52" spans="1:32" s="68" customFormat="1" ht="12" customHeight="1" thickBot="1">
      <c r="A52" s="63">
        <f>AC52+AD52+AE52+AF52</f>
        <v>4</v>
      </c>
      <c r="B52" s="38" t="str">
        <f>Setup!B12</f>
        <v>D</v>
      </c>
      <c r="C52" s="42">
        <f>C51-1</f>
        <v>-3</v>
      </c>
      <c r="D52" s="55">
        <f>COUNTIF('Fixtures (8)'!D$6:D$11,B52)+COUNTIF('Fixtures (8)'!G$6:G$11,B52)</f>
        <v>3</v>
      </c>
      <c r="E52" s="38">
        <f>F52+G52+H52</f>
        <v>0</v>
      </c>
      <c r="F52" s="38">
        <f t="shared" si="18"/>
        <v>0</v>
      </c>
      <c r="G52" s="38">
        <f t="shared" si="18"/>
        <v>0</v>
      </c>
      <c r="H52" s="38">
        <f t="shared" si="18"/>
        <v>0</v>
      </c>
      <c r="I52" s="38">
        <f t="shared" si="18"/>
        <v>0</v>
      </c>
      <c r="J52" s="38">
        <f t="shared" si="18"/>
        <v>0</v>
      </c>
      <c r="K52" s="38">
        <f t="shared" si="18"/>
        <v>0</v>
      </c>
      <c r="L52" s="66">
        <f t="shared" si="18"/>
        <v>0</v>
      </c>
      <c r="M52" s="63">
        <f>N52+O52+P52</f>
        <v>0</v>
      </c>
      <c r="N52" s="38">
        <f>SUMPRODUCT(('Fixtures (8)'!D$6:D$11=Calcs!B52)*('Fixtures (8)'!E$6:E$11&gt;'Fixtures (8)'!F$6:F$11))</f>
        <v>0</v>
      </c>
      <c r="O52" s="38">
        <f>SUMPRODUCT(('Fixtures (8)'!D$6:D$11=Calcs!B52)*('Fixtures (8)'!E$6:E$11='Fixtures (8)'!F$6:F$11)*('Fixtures (8)'!E$6:E$11&lt;&gt;""))</f>
        <v>0</v>
      </c>
      <c r="P52" s="38">
        <f>SUMPRODUCT(('Fixtures (8)'!D$6:D$11=Calcs!B52)*('Fixtures (8)'!E$6:E$11&lt;'Fixtures (8)'!F$6:F$11))</f>
        <v>0</v>
      </c>
      <c r="Q52" s="38">
        <f>SUMIF('Fixtures (8)'!D$6:D$11,Calcs!B52,'Fixtures (8)'!E$6:E$11)</f>
        <v>0</v>
      </c>
      <c r="R52" s="38">
        <f>SUMIF('Fixtures (8)'!D$6:D$11,Calcs!B52,'Fixtures (8)'!F$6:F$11)</f>
        <v>0</v>
      </c>
      <c r="S52" s="38">
        <f>Q52-R52</f>
        <v>0</v>
      </c>
      <c r="T52" s="66">
        <f>N52*3+O52*1</f>
        <v>0</v>
      </c>
      <c r="U52" s="63">
        <f>V52+W52+X52</f>
        <v>0</v>
      </c>
      <c r="V52" s="38">
        <f>SUMPRODUCT(('Fixtures (8)'!G$6:G$11=Calcs!B52)*('Fixtures (8)'!E$6:E$11&lt;'Fixtures (8)'!F$6:F$11))</f>
        <v>0</v>
      </c>
      <c r="W52" s="38">
        <f>SUMPRODUCT(('Fixtures (8)'!G$6:G$11=Calcs!B52)*('Fixtures (8)'!E$6:E$11='Fixtures (8)'!F$6:F$11)*('Fixtures (8)'!F$6:F$11&lt;&gt;""))</f>
        <v>0</v>
      </c>
      <c r="X52" s="38">
        <f>SUMPRODUCT(('Fixtures (8)'!G$6:G$11=Calcs!B52)*('Fixtures (8)'!F$6:F$11&lt;'Fixtures (8)'!E$6:E$11))</f>
        <v>0</v>
      </c>
      <c r="Y52" s="38">
        <f>SUMIF('Fixtures (8)'!G$6:G$11,Calcs!B52,'Fixtures (8)'!F$6:F$11)</f>
        <v>0</v>
      </c>
      <c r="Z52" s="38">
        <f>SUMIF('Fixtures (8)'!G$6:G$11,Calcs!B52,'Fixtures (8)'!E$6:E$11)</f>
        <v>0</v>
      </c>
      <c r="AA52" s="38">
        <f>Y52-Z52</f>
        <v>0</v>
      </c>
      <c r="AB52" s="66">
        <f>V52*3+W52*1</f>
        <v>0</v>
      </c>
      <c r="AC52" s="63">
        <f>RANK(L52,L$49:L$52)</f>
        <v>1</v>
      </c>
      <c r="AD52" s="38">
        <f>SUMPRODUCT((L$49:L$52=L52)*(K$49:K$52&gt;K52))</f>
        <v>0</v>
      </c>
      <c r="AE52" s="38">
        <f>SUMPRODUCT((L$49:L$52=L52)*(K$49:K$52=K52)*(I$49:I$52&gt;I52))</f>
        <v>0</v>
      </c>
      <c r="AF52" s="66">
        <f>SUMPRODUCT((L$49:L$52=L52)*(K$49:K$52=K52)*(I$49:I$52=I52)*(C$49:C$52&gt;C52))</f>
        <v>3</v>
      </c>
    </row>
    <row r="53" spans="1:44" s="64" customFormat="1" ht="12" customHeight="1" thickBo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</row>
    <row r="54" spans="1:44" s="64" customFormat="1" ht="12" customHeight="1" thickBot="1">
      <c r="A54" s="56" t="s">
        <v>62</v>
      </c>
      <c r="B54" s="24"/>
      <c r="C54" s="24"/>
      <c r="D54" s="97" t="s">
        <v>34</v>
      </c>
      <c r="E54" s="98"/>
      <c r="F54" s="98"/>
      <c r="G54" s="98"/>
      <c r="H54" s="98"/>
      <c r="I54" s="98"/>
      <c r="J54" s="98"/>
      <c r="K54" s="98"/>
      <c r="L54" s="99"/>
      <c r="M54" s="100" t="s">
        <v>6</v>
      </c>
      <c r="N54" s="101"/>
      <c r="O54" s="101"/>
      <c r="P54" s="101"/>
      <c r="Q54" s="101"/>
      <c r="R54" s="101"/>
      <c r="S54" s="101"/>
      <c r="T54" s="102"/>
      <c r="U54" s="100" t="s">
        <v>7</v>
      </c>
      <c r="V54" s="101"/>
      <c r="W54" s="101"/>
      <c r="X54" s="101"/>
      <c r="Y54" s="101"/>
      <c r="Z54" s="101"/>
      <c r="AA54" s="101"/>
      <c r="AB54" s="102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</row>
    <row r="55" spans="1:32" s="67" customFormat="1" ht="12" customHeight="1">
      <c r="A55" s="57" t="s">
        <v>22</v>
      </c>
      <c r="B55" s="60" t="s">
        <v>23</v>
      </c>
      <c r="C55" s="61" t="s">
        <v>23</v>
      </c>
      <c r="D55" s="57" t="s">
        <v>24</v>
      </c>
      <c r="E55" s="60" t="s">
        <v>25</v>
      </c>
      <c r="F55" s="60" t="s">
        <v>26</v>
      </c>
      <c r="G55" s="60" t="s">
        <v>11</v>
      </c>
      <c r="H55" s="60" t="s">
        <v>19</v>
      </c>
      <c r="I55" s="60" t="s">
        <v>13</v>
      </c>
      <c r="J55" s="60" t="s">
        <v>8</v>
      </c>
      <c r="K55" s="60" t="s">
        <v>27</v>
      </c>
      <c r="L55" s="61" t="s">
        <v>28</v>
      </c>
      <c r="M55" s="57" t="s">
        <v>25</v>
      </c>
      <c r="N55" s="60" t="s">
        <v>26</v>
      </c>
      <c r="O55" s="60" t="s">
        <v>11</v>
      </c>
      <c r="P55" s="60" t="s">
        <v>19</v>
      </c>
      <c r="Q55" s="60" t="s">
        <v>13</v>
      </c>
      <c r="R55" s="60" t="s">
        <v>8</v>
      </c>
      <c r="S55" s="60" t="s">
        <v>27</v>
      </c>
      <c r="T55" s="61" t="s">
        <v>28</v>
      </c>
      <c r="U55" s="57" t="s">
        <v>25</v>
      </c>
      <c r="V55" s="60" t="s">
        <v>26</v>
      </c>
      <c r="W55" s="60" t="s">
        <v>11</v>
      </c>
      <c r="X55" s="60" t="s">
        <v>19</v>
      </c>
      <c r="Y55" s="60" t="s">
        <v>13</v>
      </c>
      <c r="Z55" s="60" t="s">
        <v>8</v>
      </c>
      <c r="AA55" s="60" t="s">
        <v>27</v>
      </c>
      <c r="AB55" s="61" t="s">
        <v>28</v>
      </c>
      <c r="AC55" s="57" t="s">
        <v>29</v>
      </c>
      <c r="AD55" s="60" t="s">
        <v>30</v>
      </c>
      <c r="AE55" s="60" t="s">
        <v>31</v>
      </c>
      <c r="AF55" s="61" t="s">
        <v>32</v>
      </c>
    </row>
    <row r="56" spans="1:32" s="24" customFormat="1" ht="12" customHeight="1">
      <c r="A56" s="62">
        <f>AC56+AD56+AE56+AF56</f>
        <v>1</v>
      </c>
      <c r="B56" s="24" t="str">
        <f>Setup!B13</f>
        <v>E</v>
      </c>
      <c r="C56" s="40">
        <f>Setup!C5</f>
        <v>0</v>
      </c>
      <c r="D56" s="54">
        <f>COUNTIF('Fixtures (8)'!L$6:L$11,B56)+COUNTIF('Fixtures (8)'!O$6:O$11,B56)</f>
        <v>3</v>
      </c>
      <c r="E56" s="24">
        <f>F56+G56+H56</f>
        <v>0</v>
      </c>
      <c r="F56" s="24">
        <f aca="true" t="shared" si="19" ref="F56:L59">N56+V56</f>
        <v>0</v>
      </c>
      <c r="G56" s="24">
        <f t="shared" si="19"/>
        <v>0</v>
      </c>
      <c r="H56" s="24">
        <f t="shared" si="19"/>
        <v>0</v>
      </c>
      <c r="I56" s="24">
        <f t="shared" si="19"/>
        <v>0</v>
      </c>
      <c r="J56" s="24">
        <f t="shared" si="19"/>
        <v>0</v>
      </c>
      <c r="K56" s="24">
        <f t="shared" si="19"/>
        <v>0</v>
      </c>
      <c r="L56" s="65">
        <f t="shared" si="19"/>
        <v>0</v>
      </c>
      <c r="M56" s="62">
        <f>N56+O56+P56</f>
        <v>0</v>
      </c>
      <c r="N56" s="24">
        <f>SUMPRODUCT(('Fixtures (8)'!L$6:L$11=Calcs!B56)*('Fixtures (8)'!M$6:M$11&gt;'Fixtures (8)'!N$6:N$11))</f>
        <v>0</v>
      </c>
      <c r="O56" s="24">
        <f>SUMPRODUCT(('Fixtures (8)'!L$6:L$11=Calcs!B56)*('Fixtures (8)'!M$6:M$11='Fixtures (8)'!N$6:N$11)*('Fixtures (8)'!M$6:M$11&lt;&gt;""))</f>
        <v>0</v>
      </c>
      <c r="P56" s="24">
        <f>SUMPRODUCT(('Fixtures (8)'!L$6:L$11=Calcs!B56)*('Fixtures (8)'!M$6:M$11&lt;'Fixtures (8)'!N$6:N$11))</f>
        <v>0</v>
      </c>
      <c r="Q56" s="24">
        <f>SUMIF('Fixtures (8)'!L$6:L$11,Calcs!B56,'Fixtures (8)'!M$6:M$11)</f>
        <v>0</v>
      </c>
      <c r="R56" s="24">
        <f>SUMIF('Fixtures (8)'!L$6:L$11,Calcs!B56,'Fixtures (8)'!N$6:N$11)</f>
        <v>0</v>
      </c>
      <c r="S56" s="24">
        <f>Q56-R56</f>
        <v>0</v>
      </c>
      <c r="T56" s="65">
        <f>N56*3+O56*1</f>
        <v>0</v>
      </c>
      <c r="U56" s="62">
        <f>V56+W56+X56</f>
        <v>0</v>
      </c>
      <c r="V56" s="24">
        <f>SUMPRODUCT(('Fixtures (8)'!O$6:O$11=Calcs!B56)*('Fixtures (8)'!M$6:M$11&lt;'Fixtures (8)'!N$6:N$11))</f>
        <v>0</v>
      </c>
      <c r="W56" s="24">
        <f>SUMPRODUCT(('Fixtures (8)'!O$6:O$11=Calcs!B56)*('Fixtures (8)'!M$6:M$11='Fixtures (8)'!N$6:N$11)*('Fixtures (8)'!N$6:N$11&lt;&gt;""))</f>
        <v>0</v>
      </c>
      <c r="X56" s="24">
        <f>SUMPRODUCT(('Fixtures (8)'!O$6:O$11=Calcs!B56)*('Fixtures (8)'!N$6:N$11&lt;'Fixtures (8)'!M$6:M$11))</f>
        <v>0</v>
      </c>
      <c r="Y56" s="24">
        <f>SUMIF('Fixtures (8)'!O$6:O$11,Calcs!B56,'Fixtures (8)'!N$6:N$11)</f>
        <v>0</v>
      </c>
      <c r="Z56" s="24">
        <f>SUMIF('Fixtures (8)'!O$6:O$11,Calcs!B56,'Fixtures (8)'!M$6:M$11)</f>
        <v>0</v>
      </c>
      <c r="AA56" s="24">
        <f>Y56-Z56</f>
        <v>0</v>
      </c>
      <c r="AB56" s="65">
        <f>V56*3+W56*1</f>
        <v>0</v>
      </c>
      <c r="AC56" s="62">
        <f>RANK(L56,L$56:L$59)</f>
        <v>1</v>
      </c>
      <c r="AD56" s="24">
        <f>SUMPRODUCT((L$56:L$59=L56)*(K$56:K$59&gt;K56))</f>
        <v>0</v>
      </c>
      <c r="AE56" s="24">
        <f>SUMPRODUCT((L$56:L$59=L56)*(K$56:K$59=K56)*(I$56:I$59&gt;I56))</f>
        <v>0</v>
      </c>
      <c r="AF56" s="65">
        <f>SUMPRODUCT((L$56:L$59=L56)*(K$56:K$59=K56)*(I$56:I$59=I56)*(C$56:C$59&gt;C56))</f>
        <v>0</v>
      </c>
    </row>
    <row r="57" spans="1:32" s="24" customFormat="1" ht="12" customHeight="1">
      <c r="A57" s="62">
        <f>AC57+AD57+AE57+AF57</f>
        <v>2</v>
      </c>
      <c r="B57" s="24" t="str">
        <f>Setup!B14</f>
        <v>F</v>
      </c>
      <c r="C57" s="41">
        <f>C56-1</f>
        <v>-1</v>
      </c>
      <c r="D57" s="54">
        <f>COUNTIF('Fixtures (8)'!L$6:L$11,B57)+COUNTIF('Fixtures (8)'!O$6:O$11,B57)</f>
        <v>3</v>
      </c>
      <c r="E57" s="24">
        <f>F57+G57+H57</f>
        <v>0</v>
      </c>
      <c r="F57" s="24">
        <f t="shared" si="19"/>
        <v>0</v>
      </c>
      <c r="G57" s="24">
        <f t="shared" si="19"/>
        <v>0</v>
      </c>
      <c r="H57" s="24">
        <f t="shared" si="19"/>
        <v>0</v>
      </c>
      <c r="I57" s="24">
        <f t="shared" si="19"/>
        <v>0</v>
      </c>
      <c r="J57" s="24">
        <f t="shared" si="19"/>
        <v>0</v>
      </c>
      <c r="K57" s="24">
        <f t="shared" si="19"/>
        <v>0</v>
      </c>
      <c r="L57" s="65">
        <f t="shared" si="19"/>
        <v>0</v>
      </c>
      <c r="M57" s="62">
        <f>N57+O57+P57</f>
        <v>0</v>
      </c>
      <c r="N57" s="24">
        <f>SUMPRODUCT(('Fixtures (8)'!L$6:L$11=Calcs!B57)*('Fixtures (8)'!M$6:M$11&gt;'Fixtures (8)'!N$6:N$11))</f>
        <v>0</v>
      </c>
      <c r="O57" s="24">
        <f>SUMPRODUCT(('Fixtures (8)'!L$6:L$11=Calcs!B57)*('Fixtures (8)'!M$6:M$11='Fixtures (8)'!N$6:N$11)*('Fixtures (8)'!M$6:M$11&lt;&gt;""))</f>
        <v>0</v>
      </c>
      <c r="P57" s="24">
        <f>SUMPRODUCT(('Fixtures (8)'!L$6:L$11=Calcs!B57)*('Fixtures (8)'!M$6:M$11&lt;'Fixtures (8)'!N$6:N$11))</f>
        <v>0</v>
      </c>
      <c r="Q57" s="24">
        <f>SUMIF('Fixtures (8)'!L$6:L$11,Calcs!B57,'Fixtures (8)'!M$6:M$11)</f>
        <v>0</v>
      </c>
      <c r="R57" s="24">
        <f>SUMIF('Fixtures (8)'!L$6:L$11,Calcs!B57,'Fixtures (8)'!N$6:N$11)</f>
        <v>0</v>
      </c>
      <c r="S57" s="24">
        <f>Q57-R57</f>
        <v>0</v>
      </c>
      <c r="T57" s="65">
        <f>N57*3+O57*1</f>
        <v>0</v>
      </c>
      <c r="U57" s="62">
        <f>V57+W57+X57</f>
        <v>0</v>
      </c>
      <c r="V57" s="24">
        <f>SUMPRODUCT(('Fixtures (8)'!O$6:O$11=Calcs!B57)*('Fixtures (8)'!M$6:M$11&lt;'Fixtures (8)'!N$6:N$11))</f>
        <v>0</v>
      </c>
      <c r="W57" s="24">
        <f>SUMPRODUCT(('Fixtures (8)'!O$6:O$11=Calcs!B57)*('Fixtures (8)'!M$6:M$11='Fixtures (8)'!N$6:N$11)*('Fixtures (8)'!N$6:N$11&lt;&gt;""))</f>
        <v>0</v>
      </c>
      <c r="X57" s="24">
        <f>SUMPRODUCT(('Fixtures (8)'!O$6:O$11=Calcs!B57)*('Fixtures (8)'!N$6:N$11&lt;'Fixtures (8)'!M$6:M$11))</f>
        <v>0</v>
      </c>
      <c r="Y57" s="24">
        <f>SUMIF('Fixtures (8)'!O$6:O$11,Calcs!B57,'Fixtures (8)'!N$6:N$11)</f>
        <v>0</v>
      </c>
      <c r="Z57" s="24">
        <f>SUMIF('Fixtures (8)'!O$6:O$11,Calcs!B57,'Fixtures (8)'!M$6:M$11)</f>
        <v>0</v>
      </c>
      <c r="AA57" s="24">
        <f>Y57-Z57</f>
        <v>0</v>
      </c>
      <c r="AB57" s="65">
        <f>V57*3+W57*1</f>
        <v>0</v>
      </c>
      <c r="AC57" s="62">
        <f>RANK(L57,L$56:L$59)</f>
        <v>1</v>
      </c>
      <c r="AD57" s="24">
        <f>SUMPRODUCT((L$56:L$59=L57)*(K$56:K$59&gt;K57))</f>
        <v>0</v>
      </c>
      <c r="AE57" s="24">
        <f>SUMPRODUCT((L$56:L$59=L57)*(K$56:K$59=K57)*(I$56:I$59&gt;I57))</f>
        <v>0</v>
      </c>
      <c r="AF57" s="65">
        <f>SUMPRODUCT((L$56:L$59=L57)*(K$56:K$59=K57)*(I$56:I$59=I57)*(C$56:C$59&gt;C57))</f>
        <v>1</v>
      </c>
    </row>
    <row r="58" spans="1:32" s="24" customFormat="1" ht="12" customHeight="1">
      <c r="A58" s="62">
        <f>AC58+AD58+AE58+AF58</f>
        <v>3</v>
      </c>
      <c r="B58" s="24" t="str">
        <f>Setup!B15</f>
        <v>G</v>
      </c>
      <c r="C58" s="41">
        <f>C57-1</f>
        <v>-2</v>
      </c>
      <c r="D58" s="54">
        <f>COUNTIF('Fixtures (8)'!L$6:L$11,B58)+COUNTIF('Fixtures (8)'!O$6:O$11,B58)</f>
        <v>3</v>
      </c>
      <c r="E58" s="24">
        <f>F58+G58+H58</f>
        <v>0</v>
      </c>
      <c r="F58" s="24">
        <f t="shared" si="19"/>
        <v>0</v>
      </c>
      <c r="G58" s="24">
        <f t="shared" si="19"/>
        <v>0</v>
      </c>
      <c r="H58" s="24">
        <f t="shared" si="19"/>
        <v>0</v>
      </c>
      <c r="I58" s="24">
        <f t="shared" si="19"/>
        <v>0</v>
      </c>
      <c r="J58" s="24">
        <f t="shared" si="19"/>
        <v>0</v>
      </c>
      <c r="K58" s="24">
        <f t="shared" si="19"/>
        <v>0</v>
      </c>
      <c r="L58" s="65">
        <f t="shared" si="19"/>
        <v>0</v>
      </c>
      <c r="M58" s="62">
        <f>N58+O58+P58</f>
        <v>0</v>
      </c>
      <c r="N58" s="24">
        <f>SUMPRODUCT(('Fixtures (8)'!L$6:L$11=Calcs!B58)*('Fixtures (8)'!M$6:M$11&gt;'Fixtures (8)'!N$6:N$11))</f>
        <v>0</v>
      </c>
      <c r="O58" s="24">
        <f>SUMPRODUCT(('Fixtures (8)'!L$6:L$11=Calcs!B58)*('Fixtures (8)'!M$6:M$11='Fixtures (8)'!N$6:N$11)*('Fixtures (8)'!M$6:M$11&lt;&gt;""))</f>
        <v>0</v>
      </c>
      <c r="P58" s="24">
        <f>SUMPRODUCT(('Fixtures (8)'!L$6:L$11=Calcs!B58)*('Fixtures (8)'!M$6:M$11&lt;'Fixtures (8)'!N$6:N$11))</f>
        <v>0</v>
      </c>
      <c r="Q58" s="24">
        <f>SUMIF('Fixtures (8)'!L$6:L$11,Calcs!B58,'Fixtures (8)'!M$6:M$11)</f>
        <v>0</v>
      </c>
      <c r="R58" s="24">
        <f>SUMIF('Fixtures (8)'!L$6:L$11,Calcs!B58,'Fixtures (8)'!N$6:N$11)</f>
        <v>0</v>
      </c>
      <c r="S58" s="24">
        <f>Q58-R58</f>
        <v>0</v>
      </c>
      <c r="T58" s="65">
        <f>N58*3+O58*1</f>
        <v>0</v>
      </c>
      <c r="U58" s="62">
        <f>V58+W58+X58</f>
        <v>0</v>
      </c>
      <c r="V58" s="24">
        <f>SUMPRODUCT(('Fixtures (8)'!O$6:O$11=Calcs!B58)*('Fixtures (8)'!M$6:M$11&lt;'Fixtures (8)'!N$6:N$11))</f>
        <v>0</v>
      </c>
      <c r="W58" s="24">
        <f>SUMPRODUCT(('Fixtures (8)'!O$6:O$11=Calcs!B58)*('Fixtures (8)'!M$6:M$11='Fixtures (8)'!N$6:N$11)*('Fixtures (8)'!N$6:N$11&lt;&gt;""))</f>
        <v>0</v>
      </c>
      <c r="X58" s="24">
        <f>SUMPRODUCT(('Fixtures (8)'!O$6:O$11=Calcs!B58)*('Fixtures (8)'!N$6:N$11&lt;'Fixtures (8)'!M$6:M$11))</f>
        <v>0</v>
      </c>
      <c r="Y58" s="24">
        <f>SUMIF('Fixtures (8)'!O$6:O$11,Calcs!B58,'Fixtures (8)'!N$6:N$11)</f>
        <v>0</v>
      </c>
      <c r="Z58" s="24">
        <f>SUMIF('Fixtures (8)'!O$6:O$11,Calcs!B58,'Fixtures (8)'!M$6:M$11)</f>
        <v>0</v>
      </c>
      <c r="AA58" s="24">
        <f>Y58-Z58</f>
        <v>0</v>
      </c>
      <c r="AB58" s="65">
        <f>V58*3+W58*1</f>
        <v>0</v>
      </c>
      <c r="AC58" s="62">
        <f>RANK(L58,L$56:L$59)</f>
        <v>1</v>
      </c>
      <c r="AD58" s="24">
        <f>SUMPRODUCT((L$56:L$59=L58)*(K$56:K$59&gt;K58))</f>
        <v>0</v>
      </c>
      <c r="AE58" s="24">
        <f>SUMPRODUCT((L$56:L$59=L58)*(K$56:K$59=K58)*(I$56:I$59&gt;I58))</f>
        <v>0</v>
      </c>
      <c r="AF58" s="65">
        <f>SUMPRODUCT((L$56:L$59=L58)*(K$56:K$59=K58)*(I$56:I$59=I58)*(C$56:C$59&gt;C58))</f>
        <v>2</v>
      </c>
    </row>
    <row r="59" spans="1:32" s="68" customFormat="1" ht="12" customHeight="1" thickBot="1">
      <c r="A59" s="63">
        <f>AC59+AD59+AE59+AF59</f>
        <v>4</v>
      </c>
      <c r="B59" s="38" t="str">
        <f>Setup!B16</f>
        <v>H</v>
      </c>
      <c r="C59" s="42">
        <f>C58-1</f>
        <v>-3</v>
      </c>
      <c r="D59" s="55">
        <f>COUNTIF('Fixtures (8)'!L$6:L$11,B59)+COUNTIF('Fixtures (8)'!O$6:O$11,B59)</f>
        <v>3</v>
      </c>
      <c r="E59" s="38">
        <f>F59+G59+H59</f>
        <v>0</v>
      </c>
      <c r="F59" s="38">
        <f t="shared" si="19"/>
        <v>0</v>
      </c>
      <c r="G59" s="38">
        <f t="shared" si="19"/>
        <v>0</v>
      </c>
      <c r="H59" s="38">
        <f t="shared" si="19"/>
        <v>0</v>
      </c>
      <c r="I59" s="38">
        <f t="shared" si="19"/>
        <v>0</v>
      </c>
      <c r="J59" s="38">
        <f t="shared" si="19"/>
        <v>0</v>
      </c>
      <c r="K59" s="38">
        <f t="shared" si="19"/>
        <v>0</v>
      </c>
      <c r="L59" s="66">
        <f t="shared" si="19"/>
        <v>0</v>
      </c>
      <c r="M59" s="63">
        <f>N59+O59+P59</f>
        <v>0</v>
      </c>
      <c r="N59" s="38">
        <f>SUMPRODUCT(('Fixtures (8)'!L$6:L$11=Calcs!B59)*('Fixtures (8)'!M$6:M$11&gt;'Fixtures (8)'!N$6:N$11))</f>
        <v>0</v>
      </c>
      <c r="O59" s="38">
        <f>SUMPRODUCT(('Fixtures (8)'!L$6:L$11=Calcs!B59)*('Fixtures (8)'!M$6:M$11='Fixtures (8)'!N$6:N$11)*('Fixtures (8)'!M$6:M$11&lt;&gt;""))</f>
        <v>0</v>
      </c>
      <c r="P59" s="38">
        <f>SUMPRODUCT(('Fixtures (8)'!L$6:L$11=Calcs!B59)*('Fixtures (8)'!M$6:M$11&lt;'Fixtures (8)'!N$6:N$11))</f>
        <v>0</v>
      </c>
      <c r="Q59" s="38">
        <f>SUMIF('Fixtures (8)'!L$6:L$11,Calcs!B59,'Fixtures (8)'!M$6:M$11)</f>
        <v>0</v>
      </c>
      <c r="R59" s="38">
        <f>SUMIF('Fixtures (8)'!L$6:L$11,Calcs!B59,'Fixtures (8)'!N$6:N$11)</f>
        <v>0</v>
      </c>
      <c r="S59" s="38">
        <f>Q59-R59</f>
        <v>0</v>
      </c>
      <c r="T59" s="66">
        <f>N59*3+O59*1</f>
        <v>0</v>
      </c>
      <c r="U59" s="63">
        <f>V59+W59+X59</f>
        <v>0</v>
      </c>
      <c r="V59" s="38">
        <f>SUMPRODUCT(('Fixtures (8)'!O$6:O$11=Calcs!B59)*('Fixtures (8)'!M$6:M$11&lt;'Fixtures (8)'!N$6:N$11))</f>
        <v>0</v>
      </c>
      <c r="W59" s="38">
        <f>SUMPRODUCT(('Fixtures (8)'!O$6:O$11=Calcs!B59)*('Fixtures (8)'!M$6:M$11='Fixtures (8)'!N$6:N$11)*('Fixtures (8)'!N$6:N$11&lt;&gt;""))</f>
        <v>0</v>
      </c>
      <c r="X59" s="38">
        <f>SUMPRODUCT(('Fixtures (8)'!O$6:O$11=Calcs!B59)*('Fixtures (8)'!N$6:N$11&lt;'Fixtures (8)'!M$6:M$11))</f>
        <v>0</v>
      </c>
      <c r="Y59" s="38">
        <f>SUMIF('Fixtures (8)'!O$6:O$11,Calcs!B59,'Fixtures (8)'!N$6:N$11)</f>
        <v>0</v>
      </c>
      <c r="Z59" s="38">
        <f>SUMIF('Fixtures (8)'!O$6:O$11,Calcs!B59,'Fixtures (8)'!M$6:M$11)</f>
        <v>0</v>
      </c>
      <c r="AA59" s="38">
        <f>Y59-Z59</f>
        <v>0</v>
      </c>
      <c r="AB59" s="66">
        <f>V59*3+W59*1</f>
        <v>0</v>
      </c>
      <c r="AC59" s="63">
        <f>RANK(L59,L$56:L$59)</f>
        <v>1</v>
      </c>
      <c r="AD59" s="38">
        <f>SUMPRODUCT((L$56:L$59=L59)*(K$56:K$59&gt;K59))</f>
        <v>0</v>
      </c>
      <c r="AE59" s="38">
        <f>SUMPRODUCT((L$56:L$59=L59)*(K$56:K$59=K59)*(I$56:I$59&gt;I59))</f>
        <v>0</v>
      </c>
      <c r="AF59" s="66">
        <f>SUMPRODUCT((L$56:L$59=L59)*(K$56:K$59=K59)*(I$56:I$59=I59)*(C$56:C$59&gt;C59))</f>
        <v>3</v>
      </c>
    </row>
    <row r="61" spans="1:44" s="44" customFormat="1" ht="12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</row>
    <row r="62" ht="12" customHeight="1" thickBot="1"/>
    <row r="63" spans="1:44" s="64" customFormat="1" ht="12" customHeight="1" thickBot="1">
      <c r="A63" s="56" t="s">
        <v>68</v>
      </c>
      <c r="B63" s="24"/>
      <c r="C63" s="24"/>
      <c r="D63" s="97" t="s">
        <v>34</v>
      </c>
      <c r="E63" s="98"/>
      <c r="F63" s="98"/>
      <c r="G63" s="98"/>
      <c r="H63" s="98"/>
      <c r="I63" s="98"/>
      <c r="J63" s="98"/>
      <c r="K63" s="98"/>
      <c r="L63" s="99"/>
      <c r="M63" s="100" t="s">
        <v>6</v>
      </c>
      <c r="N63" s="101"/>
      <c r="O63" s="101"/>
      <c r="P63" s="101"/>
      <c r="Q63" s="101"/>
      <c r="R63" s="101"/>
      <c r="S63" s="101"/>
      <c r="T63" s="102"/>
      <c r="U63" s="100" t="s">
        <v>7</v>
      </c>
      <c r="V63" s="101"/>
      <c r="W63" s="101"/>
      <c r="X63" s="101"/>
      <c r="Y63" s="101"/>
      <c r="Z63" s="101"/>
      <c r="AA63" s="101"/>
      <c r="AB63" s="102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</row>
    <row r="64" spans="1:32" s="67" customFormat="1" ht="12" customHeight="1">
      <c r="A64" s="57" t="s">
        <v>22</v>
      </c>
      <c r="B64" s="60" t="s">
        <v>23</v>
      </c>
      <c r="C64" s="61" t="s">
        <v>23</v>
      </c>
      <c r="D64" s="57" t="s">
        <v>24</v>
      </c>
      <c r="E64" s="60" t="s">
        <v>25</v>
      </c>
      <c r="F64" s="60" t="s">
        <v>26</v>
      </c>
      <c r="G64" s="60" t="s">
        <v>11</v>
      </c>
      <c r="H64" s="60" t="s">
        <v>19</v>
      </c>
      <c r="I64" s="60" t="s">
        <v>13</v>
      </c>
      <c r="J64" s="60" t="s">
        <v>8</v>
      </c>
      <c r="K64" s="60" t="s">
        <v>27</v>
      </c>
      <c r="L64" s="61" t="s">
        <v>28</v>
      </c>
      <c r="M64" s="57" t="s">
        <v>25</v>
      </c>
      <c r="N64" s="60" t="s">
        <v>26</v>
      </c>
      <c r="O64" s="60" t="s">
        <v>11</v>
      </c>
      <c r="P64" s="60" t="s">
        <v>19</v>
      </c>
      <c r="Q64" s="60" t="s">
        <v>13</v>
      </c>
      <c r="R64" s="60" t="s">
        <v>8</v>
      </c>
      <c r="S64" s="60" t="s">
        <v>27</v>
      </c>
      <c r="T64" s="61" t="s">
        <v>28</v>
      </c>
      <c r="U64" s="57" t="s">
        <v>25</v>
      </c>
      <c r="V64" s="60" t="s">
        <v>26</v>
      </c>
      <c r="W64" s="60" t="s">
        <v>11</v>
      </c>
      <c r="X64" s="60" t="s">
        <v>19</v>
      </c>
      <c r="Y64" s="60" t="s">
        <v>13</v>
      </c>
      <c r="Z64" s="60" t="s">
        <v>8</v>
      </c>
      <c r="AA64" s="60" t="s">
        <v>27</v>
      </c>
      <c r="AB64" s="61" t="s">
        <v>28</v>
      </c>
      <c r="AC64" s="57" t="s">
        <v>29</v>
      </c>
      <c r="AD64" s="60" t="s">
        <v>30</v>
      </c>
      <c r="AE64" s="60" t="s">
        <v>31</v>
      </c>
      <c r="AF64" s="61" t="s">
        <v>32</v>
      </c>
    </row>
    <row r="65" spans="1:32" s="24" customFormat="1" ht="12" customHeight="1">
      <c r="A65" s="62">
        <f>AC65+AD65+AE65+AF65</f>
        <v>1</v>
      </c>
      <c r="B65" s="24" t="str">
        <f>Setup!B9</f>
        <v>A</v>
      </c>
      <c r="C65" s="40">
        <f>Setup!C5</f>
        <v>0</v>
      </c>
      <c r="D65" s="54">
        <f>COUNTIF('Fixtures (9)'!D$6:D$15,B65)+COUNTIF('Fixtures (9)'!G$6:G$15,B65)</f>
        <v>4</v>
      </c>
      <c r="E65" s="24">
        <f>F65+G65+H65</f>
        <v>0</v>
      </c>
      <c r="F65" s="24">
        <f aca="true" t="shared" si="20" ref="F65:L69">N65+V65</f>
        <v>0</v>
      </c>
      <c r="G65" s="24">
        <f t="shared" si="20"/>
        <v>0</v>
      </c>
      <c r="H65" s="24">
        <f t="shared" si="20"/>
        <v>0</v>
      </c>
      <c r="I65" s="24">
        <f t="shared" si="20"/>
        <v>0</v>
      </c>
      <c r="J65" s="24">
        <f t="shared" si="20"/>
        <v>0</v>
      </c>
      <c r="K65" s="24">
        <f t="shared" si="20"/>
        <v>0</v>
      </c>
      <c r="L65" s="65">
        <f t="shared" si="20"/>
        <v>0</v>
      </c>
      <c r="M65" s="62">
        <f>N65+O65+P65</f>
        <v>0</v>
      </c>
      <c r="N65" s="24">
        <f>SUMPRODUCT(('Fixtures (9)'!D$6:D$15=Calcs!B65)*('Fixtures (9)'!E$6:E$15&gt;'Fixtures (9)'!F$6:F$15))</f>
        <v>0</v>
      </c>
      <c r="O65" s="24">
        <f>SUMPRODUCT(('Fixtures (9)'!D$6:D$15=Calcs!B65)*('Fixtures (9)'!E$6:E$15='Fixtures (9)'!F$6:F$15)*('Fixtures (9)'!E$6:E$15&lt;&gt;""))</f>
        <v>0</v>
      </c>
      <c r="P65" s="24">
        <f>SUMPRODUCT(('Fixtures (9)'!D$6:D$15=Calcs!B65)*('Fixtures (9)'!E$6:E$15&lt;'Fixtures (9)'!F$6:F$15))</f>
        <v>0</v>
      </c>
      <c r="Q65" s="24">
        <f>SUMIF('Fixtures (9)'!D$6:D$15,Calcs!B65,'Fixtures (9)'!E$6:E$15)</f>
        <v>0</v>
      </c>
      <c r="R65" s="24">
        <f>SUMIF('Fixtures (9)'!D$6:D$15,Calcs!B65,'Fixtures (9)'!F$6:F$15)</f>
        <v>0</v>
      </c>
      <c r="S65" s="24">
        <f>Q65-R65</f>
        <v>0</v>
      </c>
      <c r="T65" s="65">
        <f>N65*3+O65*1</f>
        <v>0</v>
      </c>
      <c r="U65" s="62">
        <f>V65+W65+X65</f>
        <v>0</v>
      </c>
      <c r="V65" s="24">
        <f>SUMPRODUCT(('Fixtures (9)'!G$6:G$15=Calcs!B65)*('Fixtures (9)'!E$6:E$15&lt;'Fixtures (9)'!F$6:F$15))</f>
        <v>0</v>
      </c>
      <c r="W65" s="24">
        <f>SUMPRODUCT(('Fixtures (9)'!G$6:G$15=Calcs!B65)*('Fixtures (9)'!E$6:E$15='Fixtures (9)'!F$6:F$15)*('Fixtures (9)'!F$6:F$15&lt;&gt;""))</f>
        <v>0</v>
      </c>
      <c r="X65" s="24">
        <f>SUMPRODUCT(('Fixtures (9)'!G$6:G$15=Calcs!B65)*('Fixtures (9)'!F$6:F$15&lt;'Fixtures (9)'!E$6:E$15))</f>
        <v>0</v>
      </c>
      <c r="Y65" s="24">
        <f>SUMIF('Fixtures (9)'!G$6:G$15,Calcs!B65,'Fixtures (9)'!F$6:F$15)</f>
        <v>0</v>
      </c>
      <c r="Z65" s="24">
        <f>SUMIF('Fixtures (9)'!G$6:G$15,Calcs!B65,'Fixtures (9)'!E$6:E$15)</f>
        <v>0</v>
      </c>
      <c r="AA65" s="24">
        <f>Y65-Z65</f>
        <v>0</v>
      </c>
      <c r="AB65" s="65">
        <f>V65*3+W65*1</f>
        <v>0</v>
      </c>
      <c r="AC65" s="62">
        <f>RANK(L65,L$65:L$69)</f>
        <v>1</v>
      </c>
      <c r="AD65" s="24">
        <f>SUMPRODUCT((L$65:L$69=L65)*(K$65:K$69&gt;K65))</f>
        <v>0</v>
      </c>
      <c r="AE65" s="24">
        <f>SUMPRODUCT((L$65:L$69=L65)*(K$65:K$69=K65)*(I$65:I$69&gt;I65))</f>
        <v>0</v>
      </c>
      <c r="AF65" s="65">
        <f>SUMPRODUCT((L$65:L$69=L65)*(K$65:K$69=K65)*(I$65:I$69=I65)*(C$65:C$69&gt;C65))</f>
        <v>0</v>
      </c>
    </row>
    <row r="66" spans="1:32" s="24" customFormat="1" ht="12" customHeight="1">
      <c r="A66" s="62">
        <f>AC66+AD66+AE66+AF66</f>
        <v>2</v>
      </c>
      <c r="B66" s="24" t="str">
        <f>Setup!B10</f>
        <v>B</v>
      </c>
      <c r="C66" s="41">
        <f>C65-1</f>
        <v>-1</v>
      </c>
      <c r="D66" s="54">
        <f>COUNTIF('Fixtures (9)'!D$6:D$15,B66)+COUNTIF('Fixtures (9)'!G$6:G$15,B66)</f>
        <v>4</v>
      </c>
      <c r="E66" s="24">
        <f>F66+G66+H66</f>
        <v>0</v>
      </c>
      <c r="F66" s="24">
        <f t="shared" si="20"/>
        <v>0</v>
      </c>
      <c r="G66" s="24">
        <f t="shared" si="20"/>
        <v>0</v>
      </c>
      <c r="H66" s="24">
        <f t="shared" si="20"/>
        <v>0</v>
      </c>
      <c r="I66" s="24">
        <f t="shared" si="20"/>
        <v>0</v>
      </c>
      <c r="J66" s="24">
        <f t="shared" si="20"/>
        <v>0</v>
      </c>
      <c r="K66" s="24">
        <f t="shared" si="20"/>
        <v>0</v>
      </c>
      <c r="L66" s="65">
        <f t="shared" si="20"/>
        <v>0</v>
      </c>
      <c r="M66" s="62">
        <f>N66+O66+P66</f>
        <v>0</v>
      </c>
      <c r="N66" s="24">
        <f>SUMPRODUCT(('Fixtures (9)'!D$6:D$15=Calcs!B66)*('Fixtures (9)'!E$6:E$15&gt;'Fixtures (9)'!F$6:F$15))</f>
        <v>0</v>
      </c>
      <c r="O66" s="24">
        <f>SUMPRODUCT(('Fixtures (9)'!D$6:D$15=Calcs!B66)*('Fixtures (9)'!E$6:E$15='Fixtures (9)'!F$6:F$15)*('Fixtures (9)'!E$6:E$15&lt;&gt;""))</f>
        <v>0</v>
      </c>
      <c r="P66" s="24">
        <f>SUMPRODUCT(('Fixtures (9)'!D$6:D$15=Calcs!B66)*('Fixtures (9)'!E$6:E$15&lt;'Fixtures (9)'!F$6:F$15))</f>
        <v>0</v>
      </c>
      <c r="Q66" s="24">
        <f>SUMIF('Fixtures (9)'!D$6:D$15,Calcs!B66,'Fixtures (9)'!E$6:E$15)</f>
        <v>0</v>
      </c>
      <c r="R66" s="24">
        <f>SUMIF('Fixtures (9)'!D$6:D$15,Calcs!B66,'Fixtures (9)'!F$6:F$15)</f>
        <v>0</v>
      </c>
      <c r="S66" s="24">
        <f>Q66-R66</f>
        <v>0</v>
      </c>
      <c r="T66" s="65">
        <f>N66*3+O66*1</f>
        <v>0</v>
      </c>
      <c r="U66" s="62">
        <f>V66+W66+X66</f>
        <v>0</v>
      </c>
      <c r="V66" s="24">
        <f>SUMPRODUCT(('Fixtures (9)'!G$6:G$15=Calcs!B66)*('Fixtures (9)'!E$6:E$15&lt;'Fixtures (9)'!F$6:F$15))</f>
        <v>0</v>
      </c>
      <c r="W66" s="24">
        <f>SUMPRODUCT(('Fixtures (9)'!G$6:G$15=Calcs!B66)*('Fixtures (9)'!E$6:E$15='Fixtures (9)'!F$6:F$15)*('Fixtures (9)'!F$6:F$15&lt;&gt;""))</f>
        <v>0</v>
      </c>
      <c r="X66" s="24">
        <f>SUMPRODUCT(('Fixtures (9)'!G$6:G$15=Calcs!B66)*('Fixtures (9)'!F$6:F$15&lt;'Fixtures (9)'!E$6:E$15))</f>
        <v>0</v>
      </c>
      <c r="Y66" s="24">
        <f>SUMIF('Fixtures (9)'!G$6:G$15,Calcs!B66,'Fixtures (9)'!F$6:F$15)</f>
        <v>0</v>
      </c>
      <c r="Z66" s="24">
        <f>SUMIF('Fixtures (9)'!G$6:G$15,Calcs!B66,'Fixtures (9)'!E$6:E$15)</f>
        <v>0</v>
      </c>
      <c r="AA66" s="24">
        <f>Y66-Z66</f>
        <v>0</v>
      </c>
      <c r="AB66" s="65">
        <f>V66*3+W66*1</f>
        <v>0</v>
      </c>
      <c r="AC66" s="62">
        <f>RANK(L66,L$65:L$69)</f>
        <v>1</v>
      </c>
      <c r="AD66" s="24">
        <f>SUMPRODUCT((L$65:L$69=L66)*(K$65:K$69&gt;K66))</f>
        <v>0</v>
      </c>
      <c r="AE66" s="24">
        <f>SUMPRODUCT((L$65:L$69=L66)*(K$65:K$69=K66)*(I$65:I$69&gt;I66))</f>
        <v>0</v>
      </c>
      <c r="AF66" s="65">
        <f>SUMPRODUCT((L$65:L$69=L66)*(K$65:K$69=K66)*(I$65:I$69=I66)*(C$65:C$69&gt;C66))</f>
        <v>1</v>
      </c>
    </row>
    <row r="67" spans="1:32" s="24" customFormat="1" ht="12" customHeight="1">
      <c r="A67" s="62">
        <f>AC67+AD67+AE67+AF67</f>
        <v>3</v>
      </c>
      <c r="B67" s="24" t="str">
        <f>Setup!B11</f>
        <v>C</v>
      </c>
      <c r="C67" s="41">
        <f>C66-1</f>
        <v>-2</v>
      </c>
      <c r="D67" s="54">
        <f>COUNTIF('Fixtures (9)'!D$6:D$15,B67)+COUNTIF('Fixtures (9)'!G$6:G$15,B67)</f>
        <v>4</v>
      </c>
      <c r="E67" s="24">
        <f>F67+G67+H67</f>
        <v>0</v>
      </c>
      <c r="F67" s="24">
        <f t="shared" si="20"/>
        <v>0</v>
      </c>
      <c r="G67" s="24">
        <f t="shared" si="20"/>
        <v>0</v>
      </c>
      <c r="H67" s="24">
        <f t="shared" si="20"/>
        <v>0</v>
      </c>
      <c r="I67" s="24">
        <f t="shared" si="20"/>
        <v>0</v>
      </c>
      <c r="J67" s="24">
        <f t="shared" si="20"/>
        <v>0</v>
      </c>
      <c r="K67" s="24">
        <f t="shared" si="20"/>
        <v>0</v>
      </c>
      <c r="L67" s="65">
        <f t="shared" si="20"/>
        <v>0</v>
      </c>
      <c r="M67" s="62">
        <f>N67+O67+P67</f>
        <v>0</v>
      </c>
      <c r="N67" s="24">
        <f>SUMPRODUCT(('Fixtures (9)'!D$6:D$15=Calcs!B67)*('Fixtures (9)'!E$6:E$15&gt;'Fixtures (9)'!F$6:F$15))</f>
        <v>0</v>
      </c>
      <c r="O67" s="24">
        <f>SUMPRODUCT(('Fixtures (9)'!D$6:D$15=Calcs!B67)*('Fixtures (9)'!E$6:E$15='Fixtures (9)'!F$6:F$15)*('Fixtures (9)'!E$6:E$15&lt;&gt;""))</f>
        <v>0</v>
      </c>
      <c r="P67" s="24">
        <f>SUMPRODUCT(('Fixtures (9)'!D$6:D$15=Calcs!B67)*('Fixtures (9)'!E$6:E$15&lt;'Fixtures (9)'!F$6:F$15))</f>
        <v>0</v>
      </c>
      <c r="Q67" s="24">
        <f>SUMIF('Fixtures (9)'!D$6:D$15,Calcs!B67,'Fixtures (9)'!E$6:E$15)</f>
        <v>0</v>
      </c>
      <c r="R67" s="24">
        <f>SUMIF('Fixtures (9)'!D$6:D$15,Calcs!B67,'Fixtures (9)'!F$6:F$15)</f>
        <v>0</v>
      </c>
      <c r="S67" s="24">
        <f>Q67-R67</f>
        <v>0</v>
      </c>
      <c r="T67" s="65">
        <f>N67*3+O67*1</f>
        <v>0</v>
      </c>
      <c r="U67" s="62">
        <f>V67+W67+X67</f>
        <v>0</v>
      </c>
      <c r="V67" s="24">
        <f>SUMPRODUCT(('Fixtures (9)'!G$6:G$15=Calcs!B67)*('Fixtures (9)'!E$6:E$15&lt;'Fixtures (9)'!F$6:F$15))</f>
        <v>0</v>
      </c>
      <c r="W67" s="24">
        <f>SUMPRODUCT(('Fixtures (9)'!G$6:G$15=Calcs!B67)*('Fixtures (9)'!E$6:E$15='Fixtures (9)'!F$6:F$15)*('Fixtures (9)'!F$6:F$15&lt;&gt;""))</f>
        <v>0</v>
      </c>
      <c r="X67" s="24">
        <f>SUMPRODUCT(('Fixtures (9)'!G$6:G$15=Calcs!B67)*('Fixtures (9)'!F$6:F$15&lt;'Fixtures (9)'!E$6:E$15))</f>
        <v>0</v>
      </c>
      <c r="Y67" s="24">
        <f>SUMIF('Fixtures (9)'!G$6:G$15,Calcs!B67,'Fixtures (9)'!F$6:F$15)</f>
        <v>0</v>
      </c>
      <c r="Z67" s="24">
        <f>SUMIF('Fixtures (9)'!G$6:G$15,Calcs!B67,'Fixtures (9)'!E$6:E$15)</f>
        <v>0</v>
      </c>
      <c r="AA67" s="24">
        <f>Y67-Z67</f>
        <v>0</v>
      </c>
      <c r="AB67" s="65">
        <f>V67*3+W67*1</f>
        <v>0</v>
      </c>
      <c r="AC67" s="62">
        <f>RANK(L67,L$65:L$69)</f>
        <v>1</v>
      </c>
      <c r="AD67" s="24">
        <f>SUMPRODUCT((L$65:L$69=L67)*(K$65:K$69&gt;K67))</f>
        <v>0</v>
      </c>
      <c r="AE67" s="24">
        <f>SUMPRODUCT((L$65:L$69=L67)*(K$65:K$69=K67)*(I$65:I$69&gt;I67))</f>
        <v>0</v>
      </c>
      <c r="AF67" s="65">
        <f>SUMPRODUCT((L$65:L$69=L67)*(K$65:K$69=K67)*(I$65:I$69=I67)*(C$65:C$69&gt;C67))</f>
        <v>2</v>
      </c>
    </row>
    <row r="68" spans="1:32" s="24" customFormat="1" ht="12" customHeight="1">
      <c r="A68" s="62">
        <f>AC68+AD68+AE68+AF68</f>
        <v>4</v>
      </c>
      <c r="B68" s="24" t="str">
        <f>Setup!B12</f>
        <v>D</v>
      </c>
      <c r="C68" s="41">
        <f>C67-1</f>
        <v>-3</v>
      </c>
      <c r="D68" s="54">
        <f>COUNTIF('Fixtures (9)'!D$6:D$15,B68)+COUNTIF('Fixtures (9)'!G$6:G$15,B68)</f>
        <v>4</v>
      </c>
      <c r="E68" s="24">
        <f>F68+G68+H68</f>
        <v>0</v>
      </c>
      <c r="F68" s="24">
        <f t="shared" si="20"/>
        <v>0</v>
      </c>
      <c r="G68" s="24">
        <f t="shared" si="20"/>
        <v>0</v>
      </c>
      <c r="H68" s="24">
        <f t="shared" si="20"/>
        <v>0</v>
      </c>
      <c r="I68" s="24">
        <f t="shared" si="20"/>
        <v>0</v>
      </c>
      <c r="J68" s="24">
        <f t="shared" si="20"/>
        <v>0</v>
      </c>
      <c r="K68" s="24">
        <f t="shared" si="20"/>
        <v>0</v>
      </c>
      <c r="L68" s="65">
        <f t="shared" si="20"/>
        <v>0</v>
      </c>
      <c r="M68" s="62">
        <f>N68+O68+P68</f>
        <v>0</v>
      </c>
      <c r="N68" s="24">
        <f>SUMPRODUCT(('Fixtures (9)'!D$6:D$15=Calcs!B68)*('Fixtures (9)'!E$6:E$15&gt;'Fixtures (9)'!F$6:F$15))</f>
        <v>0</v>
      </c>
      <c r="O68" s="24">
        <f>SUMPRODUCT(('Fixtures (9)'!D$6:D$15=Calcs!B68)*('Fixtures (9)'!E$6:E$15='Fixtures (9)'!F$6:F$15)*('Fixtures (9)'!E$6:E$15&lt;&gt;""))</f>
        <v>0</v>
      </c>
      <c r="P68" s="24">
        <f>SUMPRODUCT(('Fixtures (9)'!D$6:D$15=Calcs!B68)*('Fixtures (9)'!E$6:E$15&lt;'Fixtures (9)'!F$6:F$15))</f>
        <v>0</v>
      </c>
      <c r="Q68" s="24">
        <f>SUMIF('Fixtures (9)'!D$6:D$15,Calcs!B68,'Fixtures (9)'!E$6:E$15)</f>
        <v>0</v>
      </c>
      <c r="R68" s="24">
        <f>SUMIF('Fixtures (9)'!D$6:D$15,Calcs!B68,'Fixtures (9)'!F$6:F$15)</f>
        <v>0</v>
      </c>
      <c r="S68" s="24">
        <f>Q68-R68</f>
        <v>0</v>
      </c>
      <c r="T68" s="65">
        <f>N68*3+O68*1</f>
        <v>0</v>
      </c>
      <c r="U68" s="62">
        <f>V68+W68+X68</f>
        <v>0</v>
      </c>
      <c r="V68" s="24">
        <f>SUMPRODUCT(('Fixtures (9)'!G$6:G$15=Calcs!B68)*('Fixtures (9)'!E$6:E$15&lt;'Fixtures (9)'!F$6:F$15))</f>
        <v>0</v>
      </c>
      <c r="W68" s="24">
        <f>SUMPRODUCT(('Fixtures (9)'!G$6:G$15=Calcs!B68)*('Fixtures (9)'!E$6:E$15='Fixtures (9)'!F$6:F$15)*('Fixtures (9)'!F$6:F$15&lt;&gt;""))</f>
        <v>0</v>
      </c>
      <c r="X68" s="24">
        <f>SUMPRODUCT(('Fixtures (9)'!G$6:G$15=Calcs!B68)*('Fixtures (9)'!F$6:F$15&lt;'Fixtures (9)'!E$6:E$15))</f>
        <v>0</v>
      </c>
      <c r="Y68" s="24">
        <f>SUMIF('Fixtures (9)'!G$6:G$15,Calcs!B68,'Fixtures (9)'!F$6:F$15)</f>
        <v>0</v>
      </c>
      <c r="Z68" s="24">
        <f>SUMIF('Fixtures (9)'!G$6:G$15,Calcs!B68,'Fixtures (9)'!E$6:E$15)</f>
        <v>0</v>
      </c>
      <c r="AA68" s="24">
        <f>Y68-Z68</f>
        <v>0</v>
      </c>
      <c r="AB68" s="65">
        <f>V68*3+W68*1</f>
        <v>0</v>
      </c>
      <c r="AC68" s="62">
        <f>RANK(L68,L$65:L$69)</f>
        <v>1</v>
      </c>
      <c r="AD68" s="24">
        <f>SUMPRODUCT((L$65:L$69=L68)*(K$65:K$69&gt;K68))</f>
        <v>0</v>
      </c>
      <c r="AE68" s="24">
        <f>SUMPRODUCT((L$65:L$69=L68)*(K$65:K$69=K68)*(I$65:I$69&gt;I68))</f>
        <v>0</v>
      </c>
      <c r="AF68" s="65">
        <f>SUMPRODUCT((L$65:L$69=L68)*(K$65:K$69=K68)*(I$65:I$69=I68)*(C$65:C$69&gt;C68))</f>
        <v>3</v>
      </c>
    </row>
    <row r="69" spans="1:32" s="24" customFormat="1" ht="12" customHeight="1" thickBot="1">
      <c r="A69" s="63">
        <f>AC69+AD69+AE69+AF69</f>
        <v>5</v>
      </c>
      <c r="B69" s="38" t="str">
        <f>Setup!B13</f>
        <v>E</v>
      </c>
      <c r="C69" s="42">
        <f>C68-1</f>
        <v>-4</v>
      </c>
      <c r="D69" s="55">
        <f>COUNTIF('Fixtures (9)'!D$6:D$15,B69)+COUNTIF('Fixtures (9)'!G$6:G$15,B69)</f>
        <v>4</v>
      </c>
      <c r="E69" s="38">
        <f>F69+G69+H69</f>
        <v>0</v>
      </c>
      <c r="F69" s="38">
        <f t="shared" si="20"/>
        <v>0</v>
      </c>
      <c r="G69" s="38">
        <f t="shared" si="20"/>
        <v>0</v>
      </c>
      <c r="H69" s="38">
        <f t="shared" si="20"/>
        <v>0</v>
      </c>
      <c r="I69" s="38">
        <f t="shared" si="20"/>
        <v>0</v>
      </c>
      <c r="J69" s="38">
        <f t="shared" si="20"/>
        <v>0</v>
      </c>
      <c r="K69" s="38">
        <f t="shared" si="20"/>
        <v>0</v>
      </c>
      <c r="L69" s="66">
        <f t="shared" si="20"/>
        <v>0</v>
      </c>
      <c r="M69" s="63">
        <f>N69+O69+P69</f>
        <v>0</v>
      </c>
      <c r="N69" s="38">
        <f>SUMPRODUCT(('Fixtures (9)'!D$6:D$15=Calcs!B69)*('Fixtures (9)'!E$6:E$15&gt;'Fixtures (9)'!F$6:F$15))</f>
        <v>0</v>
      </c>
      <c r="O69" s="38">
        <f>SUMPRODUCT(('Fixtures (9)'!D$6:D$15=Calcs!B69)*('Fixtures (9)'!E$6:E$15='Fixtures (9)'!F$6:F$15)*('Fixtures (9)'!E$6:E$15&lt;&gt;""))</f>
        <v>0</v>
      </c>
      <c r="P69" s="38">
        <f>SUMPRODUCT(('Fixtures (9)'!D$6:D$15=Calcs!B69)*('Fixtures (9)'!E$6:E$15&lt;'Fixtures (9)'!F$6:F$15))</f>
        <v>0</v>
      </c>
      <c r="Q69" s="38">
        <f>SUMIF('Fixtures (9)'!D$6:D$15,Calcs!B69,'Fixtures (9)'!E$6:E$15)</f>
        <v>0</v>
      </c>
      <c r="R69" s="38">
        <f>SUMIF('Fixtures (9)'!D$6:D$15,Calcs!B69,'Fixtures (9)'!F$6:F$15)</f>
        <v>0</v>
      </c>
      <c r="S69" s="38">
        <f>Q69-R69</f>
        <v>0</v>
      </c>
      <c r="T69" s="66">
        <f>N69*3+O69*1</f>
        <v>0</v>
      </c>
      <c r="U69" s="63">
        <f>V69+W69+X69</f>
        <v>0</v>
      </c>
      <c r="V69" s="38">
        <f>SUMPRODUCT(('Fixtures (9)'!G$6:G$15=Calcs!B69)*('Fixtures (9)'!E$6:E$15&lt;'Fixtures (9)'!F$6:F$15))</f>
        <v>0</v>
      </c>
      <c r="W69" s="38">
        <f>SUMPRODUCT(('Fixtures (9)'!G$6:G$15=Calcs!B69)*('Fixtures (9)'!E$6:E$15='Fixtures (9)'!F$6:F$15)*('Fixtures (9)'!F$6:F$15&lt;&gt;""))</f>
        <v>0</v>
      </c>
      <c r="X69" s="38">
        <f>SUMPRODUCT(('Fixtures (9)'!G$6:G$15=Calcs!B69)*('Fixtures (9)'!F$6:F$15&lt;'Fixtures (9)'!E$6:E$15))</f>
        <v>0</v>
      </c>
      <c r="Y69" s="38">
        <f>SUMIF('Fixtures (9)'!G$6:G$15,Calcs!B69,'Fixtures (9)'!F$6:F$15)</f>
        <v>0</v>
      </c>
      <c r="Z69" s="38">
        <f>SUMIF('Fixtures (9)'!G$6:G$15,Calcs!B69,'Fixtures (9)'!E$6:E$15)</f>
        <v>0</v>
      </c>
      <c r="AA69" s="38">
        <f>Y69-Z69</f>
        <v>0</v>
      </c>
      <c r="AB69" s="66">
        <f>V69*3+W69*1</f>
        <v>0</v>
      </c>
      <c r="AC69" s="63">
        <f>RANK(L69,L$65:L$69)</f>
        <v>1</v>
      </c>
      <c r="AD69" s="38">
        <f>SUMPRODUCT((L$65:L$69=L69)*(K$65:K$69&gt;K69))</f>
        <v>0</v>
      </c>
      <c r="AE69" s="38">
        <f>SUMPRODUCT((L$65:L$69=L69)*(K$65:K$69=K69)*(I$65:I$69&gt;I69))</f>
        <v>0</v>
      </c>
      <c r="AF69" s="66">
        <f>SUMPRODUCT((L$65:L$69=L69)*(K$65:K$69=K69)*(I$65:I$69=I69)*(C$65:C$69&gt;C69))</f>
        <v>4</v>
      </c>
    </row>
    <row r="70" spans="1:44" s="64" customFormat="1" ht="12" customHeight="1" thickBo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</row>
    <row r="71" spans="1:44" s="64" customFormat="1" ht="12" customHeight="1" thickBot="1">
      <c r="A71" s="56" t="s">
        <v>69</v>
      </c>
      <c r="B71" s="24"/>
      <c r="C71" s="24"/>
      <c r="D71" s="97" t="s">
        <v>34</v>
      </c>
      <c r="E71" s="98"/>
      <c r="F71" s="98"/>
      <c r="G71" s="98"/>
      <c r="H71" s="98"/>
      <c r="I71" s="98"/>
      <c r="J71" s="98"/>
      <c r="K71" s="98"/>
      <c r="L71" s="99"/>
      <c r="M71" s="100" t="s">
        <v>6</v>
      </c>
      <c r="N71" s="101"/>
      <c r="O71" s="101"/>
      <c r="P71" s="101"/>
      <c r="Q71" s="101"/>
      <c r="R71" s="101"/>
      <c r="S71" s="101"/>
      <c r="T71" s="102"/>
      <c r="U71" s="100" t="s">
        <v>7</v>
      </c>
      <c r="V71" s="101"/>
      <c r="W71" s="101"/>
      <c r="X71" s="101"/>
      <c r="Y71" s="101"/>
      <c r="Z71" s="101"/>
      <c r="AA71" s="101"/>
      <c r="AB71" s="102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</row>
    <row r="72" spans="1:32" s="67" customFormat="1" ht="12" customHeight="1">
      <c r="A72" s="57" t="s">
        <v>22</v>
      </c>
      <c r="B72" s="60" t="s">
        <v>23</v>
      </c>
      <c r="C72" s="61" t="s">
        <v>23</v>
      </c>
      <c r="D72" s="57" t="s">
        <v>24</v>
      </c>
      <c r="E72" s="60" t="s">
        <v>25</v>
      </c>
      <c r="F72" s="60" t="s">
        <v>26</v>
      </c>
      <c r="G72" s="60" t="s">
        <v>11</v>
      </c>
      <c r="H72" s="60" t="s">
        <v>19</v>
      </c>
      <c r="I72" s="60" t="s">
        <v>13</v>
      </c>
      <c r="J72" s="60" t="s">
        <v>8</v>
      </c>
      <c r="K72" s="60" t="s">
        <v>27</v>
      </c>
      <c r="L72" s="61" t="s">
        <v>28</v>
      </c>
      <c r="M72" s="57" t="s">
        <v>25</v>
      </c>
      <c r="N72" s="60" t="s">
        <v>26</v>
      </c>
      <c r="O72" s="60" t="s">
        <v>11</v>
      </c>
      <c r="P72" s="60" t="s">
        <v>19</v>
      </c>
      <c r="Q72" s="60" t="s">
        <v>13</v>
      </c>
      <c r="R72" s="60" t="s">
        <v>8</v>
      </c>
      <c r="S72" s="60" t="s">
        <v>27</v>
      </c>
      <c r="T72" s="61" t="s">
        <v>28</v>
      </c>
      <c r="U72" s="57" t="s">
        <v>25</v>
      </c>
      <c r="V72" s="60" t="s">
        <v>26</v>
      </c>
      <c r="W72" s="60" t="s">
        <v>11</v>
      </c>
      <c r="X72" s="60" t="s">
        <v>19</v>
      </c>
      <c r="Y72" s="60" t="s">
        <v>13</v>
      </c>
      <c r="Z72" s="60" t="s">
        <v>8</v>
      </c>
      <c r="AA72" s="60" t="s">
        <v>27</v>
      </c>
      <c r="AB72" s="61" t="s">
        <v>28</v>
      </c>
      <c r="AC72" s="57" t="s">
        <v>29</v>
      </c>
      <c r="AD72" s="60" t="s">
        <v>30</v>
      </c>
      <c r="AE72" s="60" t="s">
        <v>31</v>
      </c>
      <c r="AF72" s="61" t="s">
        <v>32</v>
      </c>
    </row>
    <row r="73" spans="1:32" s="24" customFormat="1" ht="12" customHeight="1">
      <c r="A73" s="62">
        <f>AC73+AD73+AE73+AF73</f>
        <v>1</v>
      </c>
      <c r="B73" s="24" t="str">
        <f>Setup!B14</f>
        <v>F</v>
      </c>
      <c r="C73" s="40">
        <f>Setup!C5</f>
        <v>0</v>
      </c>
      <c r="D73" s="54">
        <f>COUNTIF('Fixtures (9)'!L$6:L$11,B73)+COUNTIF('Fixtures (9)'!O$6:O$11,B73)</f>
        <v>3</v>
      </c>
      <c r="E73" s="24">
        <f>F73+G73+H73</f>
        <v>0</v>
      </c>
      <c r="F73" s="24">
        <f aca="true" t="shared" si="21" ref="F73:L76">N73+V73</f>
        <v>0</v>
      </c>
      <c r="G73" s="24">
        <f t="shared" si="21"/>
        <v>0</v>
      </c>
      <c r="H73" s="24">
        <f t="shared" si="21"/>
        <v>0</v>
      </c>
      <c r="I73" s="24">
        <f t="shared" si="21"/>
        <v>0</v>
      </c>
      <c r="J73" s="24">
        <f t="shared" si="21"/>
        <v>0</v>
      </c>
      <c r="K73" s="24">
        <f t="shared" si="21"/>
        <v>0</v>
      </c>
      <c r="L73" s="65">
        <f t="shared" si="21"/>
        <v>0</v>
      </c>
      <c r="M73" s="62">
        <f>N73+O73+P73</f>
        <v>0</v>
      </c>
      <c r="N73" s="24">
        <f>SUMPRODUCT(('Fixtures (9)'!L$6:L$11=Calcs!B73)*('Fixtures (9)'!M$6:M$11&gt;'Fixtures (9)'!N$6:N$11))</f>
        <v>0</v>
      </c>
      <c r="O73" s="24">
        <f>SUMPRODUCT(('Fixtures (9)'!L$6:L$11=Calcs!B73)*('Fixtures (9)'!M$6:M$11='Fixtures (9)'!N$6:N$11)*('Fixtures (9)'!M$6:M$11&lt;&gt;""))</f>
        <v>0</v>
      </c>
      <c r="P73" s="24">
        <f>SUMPRODUCT(('Fixtures (9)'!L$6:L$11=Calcs!B73)*('Fixtures (9)'!M$6:M$11&lt;'Fixtures (9)'!N$6:N$11))</f>
        <v>0</v>
      </c>
      <c r="Q73" s="24">
        <f>SUMIF('Fixtures (9)'!L$6:L$11,Calcs!B73,'Fixtures (9)'!M$6:M$11)</f>
        <v>0</v>
      </c>
      <c r="R73" s="24">
        <f>SUMIF('Fixtures (9)'!L$6:L$11,Calcs!B73,'Fixtures (9)'!N$6:N$11)</f>
        <v>0</v>
      </c>
      <c r="S73" s="24">
        <f>Q73-R73</f>
        <v>0</v>
      </c>
      <c r="T73" s="65">
        <f>N73*3+O73*1</f>
        <v>0</v>
      </c>
      <c r="U73" s="62">
        <f>V73+W73+X73</f>
        <v>0</v>
      </c>
      <c r="V73" s="24">
        <f>SUMPRODUCT(('Fixtures (9)'!O$6:O$11=Calcs!B73)*('Fixtures (9)'!M$6:M$11&lt;'Fixtures (9)'!N$6:N$11))</f>
        <v>0</v>
      </c>
      <c r="W73" s="24">
        <f>SUMPRODUCT(('Fixtures (9)'!O$6:O$11=Calcs!B73)*('Fixtures (9)'!M$6:M$11='Fixtures (9)'!N$6:N$11)*('Fixtures (9)'!N$6:N$11&lt;&gt;""))</f>
        <v>0</v>
      </c>
      <c r="X73" s="24">
        <f>SUMPRODUCT(('Fixtures (9)'!O$6:O$11=Calcs!B73)*('Fixtures (9)'!N$6:N$11&lt;'Fixtures (9)'!M$6:M$11))</f>
        <v>0</v>
      </c>
      <c r="Y73" s="24">
        <f>SUMIF('Fixtures (9)'!O$6:O$11,Calcs!B73,'Fixtures (9)'!N$6:N$11)</f>
        <v>0</v>
      </c>
      <c r="Z73" s="24">
        <f>SUMIF('Fixtures (9)'!O$6:O$11,Calcs!B73,'Fixtures (9)'!M$6:M$11)</f>
        <v>0</v>
      </c>
      <c r="AA73" s="24">
        <f>Y73-Z73</f>
        <v>0</v>
      </c>
      <c r="AB73" s="65">
        <f>V73*3+W73*1</f>
        <v>0</v>
      </c>
      <c r="AC73" s="62">
        <f>RANK(L73,L$73:L$76)</f>
        <v>1</v>
      </c>
      <c r="AD73" s="24">
        <f>SUMPRODUCT((L$73:L$76=L73)*(K$73:K$76&gt;K73))</f>
        <v>0</v>
      </c>
      <c r="AE73" s="24">
        <f>SUMPRODUCT((L$73:L$76=L73)*(K$73:K$76=K73)*(I$73:I$76&gt;I73))</f>
        <v>0</v>
      </c>
      <c r="AF73" s="65">
        <f>SUMPRODUCT((L$73:L$76=L73)*(K$73:K$76=K73)*(I$73:I$76=I73)*(C$73:C$76&gt;C73))</f>
        <v>0</v>
      </c>
    </row>
    <row r="74" spans="1:32" s="24" customFormat="1" ht="12" customHeight="1">
      <c r="A74" s="62">
        <f>AC74+AD74+AE74+AF74</f>
        <v>2</v>
      </c>
      <c r="B74" s="24" t="str">
        <f>Setup!B15</f>
        <v>G</v>
      </c>
      <c r="C74" s="41">
        <f>C73-1</f>
        <v>-1</v>
      </c>
      <c r="D74" s="54">
        <f>COUNTIF('Fixtures (9)'!L$6:L$11,B74)+COUNTIF('Fixtures (9)'!O$6:O$11,B74)</f>
        <v>3</v>
      </c>
      <c r="E74" s="24">
        <f>F74+G74+H74</f>
        <v>0</v>
      </c>
      <c r="F74" s="24">
        <f t="shared" si="21"/>
        <v>0</v>
      </c>
      <c r="G74" s="24">
        <f t="shared" si="21"/>
        <v>0</v>
      </c>
      <c r="H74" s="24">
        <f t="shared" si="21"/>
        <v>0</v>
      </c>
      <c r="I74" s="24">
        <f t="shared" si="21"/>
        <v>0</v>
      </c>
      <c r="J74" s="24">
        <f t="shared" si="21"/>
        <v>0</v>
      </c>
      <c r="K74" s="24">
        <f t="shared" si="21"/>
        <v>0</v>
      </c>
      <c r="L74" s="65">
        <f t="shared" si="21"/>
        <v>0</v>
      </c>
      <c r="M74" s="62">
        <f>N74+O74+P74</f>
        <v>0</v>
      </c>
      <c r="N74" s="24">
        <f>SUMPRODUCT(('Fixtures (9)'!L$6:L$11=Calcs!B74)*('Fixtures (9)'!M$6:M$11&gt;'Fixtures (9)'!N$6:N$11))</f>
        <v>0</v>
      </c>
      <c r="O74" s="24">
        <f>SUMPRODUCT(('Fixtures (9)'!L$6:L$11=Calcs!B74)*('Fixtures (9)'!M$6:M$11='Fixtures (9)'!N$6:N$11)*('Fixtures (9)'!M$6:M$11&lt;&gt;""))</f>
        <v>0</v>
      </c>
      <c r="P74" s="24">
        <f>SUMPRODUCT(('Fixtures (9)'!L$6:L$11=Calcs!B74)*('Fixtures (9)'!M$6:M$11&lt;'Fixtures (9)'!N$6:N$11))</f>
        <v>0</v>
      </c>
      <c r="Q74" s="24">
        <f>SUMIF('Fixtures (9)'!L$6:L$11,Calcs!B74,'Fixtures (9)'!M$6:M$11)</f>
        <v>0</v>
      </c>
      <c r="R74" s="24">
        <f>SUMIF('Fixtures (9)'!L$6:L$11,Calcs!B74,'Fixtures (9)'!N$6:N$11)</f>
        <v>0</v>
      </c>
      <c r="S74" s="24">
        <f>Q74-R74</f>
        <v>0</v>
      </c>
      <c r="T74" s="65">
        <f>N74*3+O74*1</f>
        <v>0</v>
      </c>
      <c r="U74" s="62">
        <f>V74+W74+X74</f>
        <v>0</v>
      </c>
      <c r="V74" s="24">
        <f>SUMPRODUCT(('Fixtures (9)'!O$6:O$11=Calcs!B74)*('Fixtures (9)'!M$6:M$11&lt;'Fixtures (9)'!N$6:N$11))</f>
        <v>0</v>
      </c>
      <c r="W74" s="24">
        <f>SUMPRODUCT(('Fixtures (9)'!O$6:O$11=Calcs!B74)*('Fixtures (9)'!M$6:M$11='Fixtures (9)'!N$6:N$11)*('Fixtures (9)'!N$6:N$11&lt;&gt;""))</f>
        <v>0</v>
      </c>
      <c r="X74" s="24">
        <f>SUMPRODUCT(('Fixtures (9)'!O$6:O$11=Calcs!B74)*('Fixtures (9)'!N$6:N$11&lt;'Fixtures (9)'!M$6:M$11))</f>
        <v>0</v>
      </c>
      <c r="Y74" s="24">
        <f>SUMIF('Fixtures (9)'!O$6:O$11,Calcs!B74,'Fixtures (9)'!N$6:N$11)</f>
        <v>0</v>
      </c>
      <c r="Z74" s="24">
        <f>SUMIF('Fixtures (9)'!O$6:O$11,Calcs!B74,'Fixtures (9)'!M$6:M$11)</f>
        <v>0</v>
      </c>
      <c r="AA74" s="24">
        <f>Y74-Z74</f>
        <v>0</v>
      </c>
      <c r="AB74" s="65">
        <f>V74*3+W74*1</f>
        <v>0</v>
      </c>
      <c r="AC74" s="62">
        <f>RANK(L74,L$73:L$76)</f>
        <v>1</v>
      </c>
      <c r="AD74" s="24">
        <f>SUMPRODUCT((L$73:L$76=L74)*(K$73:K$76&gt;K74))</f>
        <v>0</v>
      </c>
      <c r="AE74" s="24">
        <f>SUMPRODUCT((L$73:L$76=L74)*(K$73:K$76=K74)*(I$73:I$76&gt;I74))</f>
        <v>0</v>
      </c>
      <c r="AF74" s="65">
        <f>SUMPRODUCT((L$73:L$76=L74)*(K$73:K$76=K74)*(I$73:I$76=I74)*(C$73:C$76&gt;C74))</f>
        <v>1</v>
      </c>
    </row>
    <row r="75" spans="1:32" s="24" customFormat="1" ht="12" customHeight="1">
      <c r="A75" s="62">
        <f>AC75+AD75+AE75+AF75</f>
        <v>3</v>
      </c>
      <c r="B75" s="24" t="str">
        <f>Setup!B16</f>
        <v>H</v>
      </c>
      <c r="C75" s="41">
        <f>C74-1</f>
        <v>-2</v>
      </c>
      <c r="D75" s="54">
        <f>COUNTIF('Fixtures (9)'!L$6:L$11,B75)+COUNTIF('Fixtures (9)'!O$6:O$11,B75)</f>
        <v>3</v>
      </c>
      <c r="E75" s="24">
        <f>F75+G75+H75</f>
        <v>0</v>
      </c>
      <c r="F75" s="24">
        <f t="shared" si="21"/>
        <v>0</v>
      </c>
      <c r="G75" s="24">
        <f t="shared" si="21"/>
        <v>0</v>
      </c>
      <c r="H75" s="24">
        <f t="shared" si="21"/>
        <v>0</v>
      </c>
      <c r="I75" s="24">
        <f t="shared" si="21"/>
        <v>0</v>
      </c>
      <c r="J75" s="24">
        <f t="shared" si="21"/>
        <v>0</v>
      </c>
      <c r="K75" s="24">
        <f t="shared" si="21"/>
        <v>0</v>
      </c>
      <c r="L75" s="65">
        <f t="shared" si="21"/>
        <v>0</v>
      </c>
      <c r="M75" s="62">
        <f>N75+O75+P75</f>
        <v>0</v>
      </c>
      <c r="N75" s="24">
        <f>SUMPRODUCT(('Fixtures (9)'!L$6:L$11=Calcs!B75)*('Fixtures (9)'!M$6:M$11&gt;'Fixtures (9)'!N$6:N$11))</f>
        <v>0</v>
      </c>
      <c r="O75" s="24">
        <f>SUMPRODUCT(('Fixtures (9)'!L$6:L$11=Calcs!B75)*('Fixtures (9)'!M$6:M$11='Fixtures (9)'!N$6:N$11)*('Fixtures (9)'!M$6:M$11&lt;&gt;""))</f>
        <v>0</v>
      </c>
      <c r="P75" s="24">
        <f>SUMPRODUCT(('Fixtures (9)'!L$6:L$11=Calcs!B75)*('Fixtures (9)'!M$6:M$11&lt;'Fixtures (9)'!N$6:N$11))</f>
        <v>0</v>
      </c>
      <c r="Q75" s="24">
        <f>SUMIF('Fixtures (9)'!L$6:L$11,Calcs!B75,'Fixtures (9)'!M$6:M$11)</f>
        <v>0</v>
      </c>
      <c r="R75" s="24">
        <f>SUMIF('Fixtures (9)'!L$6:L$11,Calcs!B75,'Fixtures (9)'!N$6:N$11)</f>
        <v>0</v>
      </c>
      <c r="S75" s="24">
        <f>Q75-R75</f>
        <v>0</v>
      </c>
      <c r="T75" s="65">
        <f>N75*3+O75*1</f>
        <v>0</v>
      </c>
      <c r="U75" s="62">
        <f>V75+W75+X75</f>
        <v>0</v>
      </c>
      <c r="V75" s="24">
        <f>SUMPRODUCT(('Fixtures (9)'!O$6:O$11=Calcs!B75)*('Fixtures (9)'!M$6:M$11&lt;'Fixtures (9)'!N$6:N$11))</f>
        <v>0</v>
      </c>
      <c r="W75" s="24">
        <f>SUMPRODUCT(('Fixtures (9)'!O$6:O$11=Calcs!B75)*('Fixtures (9)'!M$6:M$11='Fixtures (9)'!N$6:N$11)*('Fixtures (9)'!N$6:N$11&lt;&gt;""))</f>
        <v>0</v>
      </c>
      <c r="X75" s="24">
        <f>SUMPRODUCT(('Fixtures (9)'!O$6:O$11=Calcs!B75)*('Fixtures (9)'!N$6:N$11&lt;'Fixtures (9)'!M$6:M$11))</f>
        <v>0</v>
      </c>
      <c r="Y75" s="24">
        <f>SUMIF('Fixtures (9)'!O$6:O$11,Calcs!B75,'Fixtures (9)'!N$6:N$11)</f>
        <v>0</v>
      </c>
      <c r="Z75" s="24">
        <f>SUMIF('Fixtures (9)'!O$6:O$11,Calcs!B75,'Fixtures (9)'!M$6:M$11)</f>
        <v>0</v>
      </c>
      <c r="AA75" s="24">
        <f>Y75-Z75</f>
        <v>0</v>
      </c>
      <c r="AB75" s="65">
        <f>V75*3+W75*1</f>
        <v>0</v>
      </c>
      <c r="AC75" s="62">
        <f>RANK(L75,L$73:L$76)</f>
        <v>1</v>
      </c>
      <c r="AD75" s="24">
        <f>SUMPRODUCT((L$73:L$76=L75)*(K$73:K$76&gt;K75))</f>
        <v>0</v>
      </c>
      <c r="AE75" s="24">
        <f>SUMPRODUCT((L$73:L$76=L75)*(K$73:K$76=K75)*(I$73:I$76&gt;I75))</f>
        <v>0</v>
      </c>
      <c r="AF75" s="65">
        <f>SUMPRODUCT((L$73:L$76=L75)*(K$73:K$76=K75)*(I$73:I$76=I75)*(C$73:C$76&gt;C75))</f>
        <v>2</v>
      </c>
    </row>
    <row r="76" spans="1:32" s="68" customFormat="1" ht="12" customHeight="1" thickBot="1">
      <c r="A76" s="63">
        <f>AC76+AD76+AE76+AF76</f>
        <v>4</v>
      </c>
      <c r="B76" s="38" t="str">
        <f>Setup!B17</f>
        <v>I</v>
      </c>
      <c r="C76" s="42">
        <f>C75-1</f>
        <v>-3</v>
      </c>
      <c r="D76" s="55">
        <f>COUNTIF('Fixtures (9)'!L$6:L$11,B76)+COUNTIF('Fixtures (9)'!O$6:O$11,B76)</f>
        <v>3</v>
      </c>
      <c r="E76" s="38">
        <f>F76+G76+H76</f>
        <v>0</v>
      </c>
      <c r="F76" s="38">
        <f t="shared" si="21"/>
        <v>0</v>
      </c>
      <c r="G76" s="38">
        <f t="shared" si="21"/>
        <v>0</v>
      </c>
      <c r="H76" s="38">
        <f t="shared" si="21"/>
        <v>0</v>
      </c>
      <c r="I76" s="38">
        <f t="shared" si="21"/>
        <v>0</v>
      </c>
      <c r="J76" s="38">
        <f t="shared" si="21"/>
        <v>0</v>
      </c>
      <c r="K76" s="38">
        <f t="shared" si="21"/>
        <v>0</v>
      </c>
      <c r="L76" s="66">
        <f t="shared" si="21"/>
        <v>0</v>
      </c>
      <c r="M76" s="63">
        <f>N76+O76+P76</f>
        <v>0</v>
      </c>
      <c r="N76" s="38">
        <f>SUMPRODUCT(('Fixtures (9)'!L$6:L$11=Calcs!B76)*('Fixtures (9)'!M$6:M$11&gt;'Fixtures (9)'!N$6:N$11))</f>
        <v>0</v>
      </c>
      <c r="O76" s="38">
        <f>SUMPRODUCT(('Fixtures (9)'!L$6:L$11=Calcs!B76)*('Fixtures (9)'!M$6:M$11='Fixtures (9)'!N$6:N$11)*('Fixtures (9)'!M$6:M$11&lt;&gt;""))</f>
        <v>0</v>
      </c>
      <c r="P76" s="38">
        <f>SUMPRODUCT(('Fixtures (9)'!L$6:L$11=Calcs!B76)*('Fixtures (9)'!M$6:M$11&lt;'Fixtures (9)'!N$6:N$11))</f>
        <v>0</v>
      </c>
      <c r="Q76" s="38">
        <f>SUMIF('Fixtures (9)'!L$6:L$11,Calcs!B76,'Fixtures (9)'!M$6:M$11)</f>
        <v>0</v>
      </c>
      <c r="R76" s="38">
        <f>SUMIF('Fixtures (9)'!L$6:L$11,Calcs!B76,'Fixtures (9)'!N$6:N$11)</f>
        <v>0</v>
      </c>
      <c r="S76" s="38">
        <f>Q76-R76</f>
        <v>0</v>
      </c>
      <c r="T76" s="66">
        <f>N76*3+O76*1</f>
        <v>0</v>
      </c>
      <c r="U76" s="63">
        <f>V76+W76+X76</f>
        <v>0</v>
      </c>
      <c r="V76" s="38">
        <f>SUMPRODUCT(('Fixtures (9)'!O$6:O$11=Calcs!B76)*('Fixtures (9)'!M$6:M$11&lt;'Fixtures (9)'!N$6:N$11))</f>
        <v>0</v>
      </c>
      <c r="W76" s="38">
        <f>SUMPRODUCT(('Fixtures (9)'!O$6:O$11=Calcs!B76)*('Fixtures (9)'!M$6:M$11='Fixtures (9)'!N$6:N$11)*('Fixtures (9)'!N$6:N$11&lt;&gt;""))</f>
        <v>0</v>
      </c>
      <c r="X76" s="38">
        <f>SUMPRODUCT(('Fixtures (9)'!O$6:O$11=Calcs!B76)*('Fixtures (9)'!N$6:N$11&lt;'Fixtures (9)'!M$6:M$11))</f>
        <v>0</v>
      </c>
      <c r="Y76" s="38">
        <f>SUMIF('Fixtures (9)'!O$6:O$11,Calcs!B76,'Fixtures (9)'!N$6:N$11)</f>
        <v>0</v>
      </c>
      <c r="Z76" s="38">
        <f>SUMIF('Fixtures (9)'!O$6:O$11,Calcs!B76,'Fixtures (9)'!M$6:M$11)</f>
        <v>0</v>
      </c>
      <c r="AA76" s="38">
        <f>Y76-Z76</f>
        <v>0</v>
      </c>
      <c r="AB76" s="66">
        <f>V76*3+W76*1</f>
        <v>0</v>
      </c>
      <c r="AC76" s="63">
        <f>RANK(L76,L$73:L$76)</f>
        <v>1</v>
      </c>
      <c r="AD76" s="38">
        <f>SUMPRODUCT((L$73:L$76=L76)*(K$73:K$76&gt;K76))</f>
        <v>0</v>
      </c>
      <c r="AE76" s="38">
        <f>SUMPRODUCT((L$73:L$76=L76)*(K$73:K$76=K76)*(I$73:I$76&gt;I76))</f>
        <v>0</v>
      </c>
      <c r="AF76" s="66">
        <f>SUMPRODUCT((L$73:L$76=L76)*(K$73:K$76=K76)*(I$73:I$76=I76)*(C$73:C$76&gt;C76))</f>
        <v>3</v>
      </c>
    </row>
    <row r="77" spans="1:44" s="64" customFormat="1" ht="12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</row>
    <row r="78" spans="1:44" s="44" customFormat="1" ht="12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</row>
    <row r="79" spans="1:44" s="64" customFormat="1" ht="12" customHeight="1" thickBo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</row>
    <row r="80" spans="1:44" s="64" customFormat="1" ht="12" customHeight="1" thickBot="1">
      <c r="A80" s="56" t="s">
        <v>71</v>
      </c>
      <c r="B80" s="24"/>
      <c r="C80" s="24"/>
      <c r="D80" s="97" t="s">
        <v>34</v>
      </c>
      <c r="E80" s="98"/>
      <c r="F80" s="98"/>
      <c r="G80" s="98"/>
      <c r="H80" s="98"/>
      <c r="I80" s="98"/>
      <c r="J80" s="98"/>
      <c r="K80" s="98"/>
      <c r="L80" s="99"/>
      <c r="M80" s="100" t="s">
        <v>6</v>
      </c>
      <c r="N80" s="101"/>
      <c r="O80" s="101"/>
      <c r="P80" s="101"/>
      <c r="Q80" s="101"/>
      <c r="R80" s="101"/>
      <c r="S80" s="101"/>
      <c r="T80" s="102"/>
      <c r="U80" s="100" t="s">
        <v>7</v>
      </c>
      <c r="V80" s="101"/>
      <c r="W80" s="101"/>
      <c r="X80" s="101"/>
      <c r="Y80" s="101"/>
      <c r="Z80" s="101"/>
      <c r="AA80" s="101"/>
      <c r="AB80" s="102"/>
      <c r="AC80" s="62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</row>
    <row r="81" spans="1:32" s="67" customFormat="1" ht="12" customHeight="1">
      <c r="A81" s="57" t="s">
        <v>22</v>
      </c>
      <c r="B81" s="60" t="s">
        <v>23</v>
      </c>
      <c r="C81" s="61" t="s">
        <v>23</v>
      </c>
      <c r="D81" s="57" t="s">
        <v>24</v>
      </c>
      <c r="E81" s="60" t="s">
        <v>25</v>
      </c>
      <c r="F81" s="60" t="s">
        <v>26</v>
      </c>
      <c r="G81" s="60" t="s">
        <v>11</v>
      </c>
      <c r="H81" s="60" t="s">
        <v>19</v>
      </c>
      <c r="I81" s="60" t="s">
        <v>13</v>
      </c>
      <c r="J81" s="60" t="s">
        <v>8</v>
      </c>
      <c r="K81" s="60" t="s">
        <v>27</v>
      </c>
      <c r="L81" s="61" t="s">
        <v>28</v>
      </c>
      <c r="M81" s="57" t="s">
        <v>25</v>
      </c>
      <c r="N81" s="60" t="s">
        <v>26</v>
      </c>
      <c r="O81" s="60" t="s">
        <v>11</v>
      </c>
      <c r="P81" s="60" t="s">
        <v>19</v>
      </c>
      <c r="Q81" s="60" t="s">
        <v>13</v>
      </c>
      <c r="R81" s="60" t="s">
        <v>8</v>
      </c>
      <c r="S81" s="60" t="s">
        <v>27</v>
      </c>
      <c r="T81" s="61" t="s">
        <v>28</v>
      </c>
      <c r="U81" s="57" t="s">
        <v>25</v>
      </c>
      <c r="V81" s="60" t="s">
        <v>26</v>
      </c>
      <c r="W81" s="60" t="s">
        <v>11</v>
      </c>
      <c r="X81" s="60" t="s">
        <v>19</v>
      </c>
      <c r="Y81" s="60" t="s">
        <v>13</v>
      </c>
      <c r="Z81" s="60" t="s">
        <v>8</v>
      </c>
      <c r="AA81" s="60" t="s">
        <v>27</v>
      </c>
      <c r="AB81" s="61" t="s">
        <v>28</v>
      </c>
      <c r="AC81" s="57" t="s">
        <v>29</v>
      </c>
      <c r="AD81" s="60" t="s">
        <v>30</v>
      </c>
      <c r="AE81" s="60" t="s">
        <v>31</v>
      </c>
      <c r="AF81" s="61" t="s">
        <v>32</v>
      </c>
    </row>
    <row r="82" spans="1:32" s="24" customFormat="1" ht="12" customHeight="1">
      <c r="A82" s="62">
        <f>AC82+AD82+AE82+AF82</f>
        <v>1</v>
      </c>
      <c r="B82" s="24" t="str">
        <f>Setup!B9</f>
        <v>A</v>
      </c>
      <c r="C82" s="40">
        <f>Setup!C5</f>
        <v>0</v>
      </c>
      <c r="D82" s="54">
        <f>COUNTIF('Fixtures (10)'!D$6:D$15,B82)+COUNTIF('Fixtures (10)'!G$6:G$15,B82)</f>
        <v>4</v>
      </c>
      <c r="E82" s="24">
        <f>F82+G82+H82</f>
        <v>0</v>
      </c>
      <c r="F82" s="24">
        <f aca="true" t="shared" si="22" ref="F82:L86">N82+V82</f>
        <v>0</v>
      </c>
      <c r="G82" s="24">
        <f t="shared" si="22"/>
        <v>0</v>
      </c>
      <c r="H82" s="24">
        <f t="shared" si="22"/>
        <v>0</v>
      </c>
      <c r="I82" s="24">
        <f t="shared" si="22"/>
        <v>0</v>
      </c>
      <c r="J82" s="24">
        <f t="shared" si="22"/>
        <v>0</v>
      </c>
      <c r="K82" s="24">
        <f t="shared" si="22"/>
        <v>0</v>
      </c>
      <c r="L82" s="65">
        <f t="shared" si="22"/>
        <v>0</v>
      </c>
      <c r="M82" s="62">
        <f>N82+O82+P82</f>
        <v>0</v>
      </c>
      <c r="N82" s="24">
        <f>SUMPRODUCT(('Fixtures (10)'!D$6:D$15=Calcs!B82)*('Fixtures (10)'!E$6:E$15&gt;'Fixtures (10)'!F$6:F$15))</f>
        <v>0</v>
      </c>
      <c r="O82" s="24">
        <f>SUMPRODUCT(('Fixtures (10)'!D$6:D$15=Calcs!B82)*('Fixtures (10)'!E$6:E$15='Fixtures (10)'!F$6:F$15)*('Fixtures (10)'!E$6:E$15&lt;&gt;""))</f>
        <v>0</v>
      </c>
      <c r="P82" s="24">
        <f>SUMPRODUCT(('Fixtures (10)'!D$6:D$15=Calcs!B82)*('Fixtures (10)'!E$6:E$15&lt;'Fixtures (10)'!F$6:F$15))</f>
        <v>0</v>
      </c>
      <c r="Q82" s="24">
        <f>SUMIF('Fixtures (10)'!D$6:D$15,Calcs!B82,'Fixtures (10)'!E$6:E$15)</f>
        <v>0</v>
      </c>
      <c r="R82" s="24">
        <f>SUMIF('Fixtures (10)'!D$6:D$15,Calcs!B82,'Fixtures (10)'!F$6:F$15)</f>
        <v>0</v>
      </c>
      <c r="S82" s="24">
        <f>Q82-R82</f>
        <v>0</v>
      </c>
      <c r="T82" s="65">
        <f>N82*3+O82*1</f>
        <v>0</v>
      </c>
      <c r="U82" s="62">
        <f>V82+W82+X82</f>
        <v>0</v>
      </c>
      <c r="V82" s="24">
        <f>SUMPRODUCT(('Fixtures (10)'!G$6:G$15=Calcs!B82)*('Fixtures (10)'!E$6:E$15&lt;'Fixtures (10)'!F$6:F$15))</f>
        <v>0</v>
      </c>
      <c r="W82" s="24">
        <f>SUMPRODUCT(('Fixtures (10)'!G$6:G$15=Calcs!B82)*('Fixtures (10)'!E$6:E$15='Fixtures (10)'!F$6:F$15)*('Fixtures (10)'!F$6:F$15&lt;&gt;""))</f>
        <v>0</v>
      </c>
      <c r="X82" s="24">
        <f>SUMPRODUCT(('Fixtures (10)'!G$6:G$15=Calcs!B82)*('Fixtures (10)'!F$6:F$15&lt;'Fixtures (10)'!E$6:E$15))</f>
        <v>0</v>
      </c>
      <c r="Y82" s="24">
        <f>SUMIF('Fixtures (10)'!G$6:G$15,Calcs!B82,'Fixtures (10)'!F$6:F$15)</f>
        <v>0</v>
      </c>
      <c r="Z82" s="24">
        <f>SUMIF('Fixtures (10)'!G$6:G$15,Calcs!B82,'Fixtures (10)'!E$6:E$15)</f>
        <v>0</v>
      </c>
      <c r="AA82" s="24">
        <f>Y82-Z82</f>
        <v>0</v>
      </c>
      <c r="AB82" s="65">
        <f>V82*3+W82*1</f>
        <v>0</v>
      </c>
      <c r="AC82" s="62">
        <f>RANK(L82,L$82:L$86)</f>
        <v>1</v>
      </c>
      <c r="AD82" s="24">
        <f>SUMPRODUCT((L$82:L$86=L82)*(K$82:K$86&gt;K82))</f>
        <v>0</v>
      </c>
      <c r="AE82" s="24">
        <f>SUMPRODUCT((L$82:L$86=L82)*(K$82:K$86=K82)*(I$82:I$86&gt;I82))</f>
        <v>0</v>
      </c>
      <c r="AF82" s="65">
        <f>SUMPRODUCT((L$82:L$86=L82)*(K$82:K$86=K82)*(I$82:I$86=I82)*(C$82:C$86&gt;C82))</f>
        <v>0</v>
      </c>
    </row>
    <row r="83" spans="1:32" s="24" customFormat="1" ht="12" customHeight="1">
      <c r="A83" s="62">
        <f>AC83+AD83+AE83+AF83</f>
        <v>2</v>
      </c>
      <c r="B83" s="24" t="str">
        <f>Setup!B10</f>
        <v>B</v>
      </c>
      <c r="C83" s="41">
        <f>C82-1</f>
        <v>-1</v>
      </c>
      <c r="D83" s="54">
        <f>COUNTIF('Fixtures (10)'!D$6:D$15,B83)+COUNTIF('Fixtures (10)'!G$6:G$15,B83)</f>
        <v>4</v>
      </c>
      <c r="E83" s="24">
        <f>F83+G83+H83</f>
        <v>0</v>
      </c>
      <c r="F83" s="24">
        <f t="shared" si="22"/>
        <v>0</v>
      </c>
      <c r="G83" s="24">
        <f t="shared" si="22"/>
        <v>0</v>
      </c>
      <c r="H83" s="24">
        <f t="shared" si="22"/>
        <v>0</v>
      </c>
      <c r="I83" s="24">
        <f t="shared" si="22"/>
        <v>0</v>
      </c>
      <c r="J83" s="24">
        <f t="shared" si="22"/>
        <v>0</v>
      </c>
      <c r="K83" s="24">
        <f t="shared" si="22"/>
        <v>0</v>
      </c>
      <c r="L83" s="65">
        <f t="shared" si="22"/>
        <v>0</v>
      </c>
      <c r="M83" s="62">
        <f>N83+O83+P83</f>
        <v>0</v>
      </c>
      <c r="N83" s="24">
        <f>SUMPRODUCT(('Fixtures (10)'!D$6:D$15=Calcs!B83)*('Fixtures (10)'!E$6:E$15&gt;'Fixtures (10)'!F$6:F$15))</f>
        <v>0</v>
      </c>
      <c r="O83" s="24">
        <f>SUMPRODUCT(('Fixtures (10)'!D$6:D$15=Calcs!B83)*('Fixtures (10)'!E$6:E$15='Fixtures (10)'!F$6:F$15)*('Fixtures (10)'!E$6:E$15&lt;&gt;""))</f>
        <v>0</v>
      </c>
      <c r="P83" s="24">
        <f>SUMPRODUCT(('Fixtures (10)'!D$6:D$15=Calcs!B83)*('Fixtures (10)'!E$6:E$15&lt;'Fixtures (10)'!F$6:F$15))</f>
        <v>0</v>
      </c>
      <c r="Q83" s="24">
        <f>SUMIF('Fixtures (10)'!D$6:D$15,Calcs!B83,'Fixtures (10)'!E$6:E$15)</f>
        <v>0</v>
      </c>
      <c r="R83" s="24">
        <f>SUMIF('Fixtures (10)'!D$6:D$15,Calcs!B83,'Fixtures (10)'!F$6:F$15)</f>
        <v>0</v>
      </c>
      <c r="S83" s="24">
        <f>Q83-R83</f>
        <v>0</v>
      </c>
      <c r="T83" s="65">
        <f>N83*3+O83*1</f>
        <v>0</v>
      </c>
      <c r="U83" s="62">
        <f>V83+W83+X83</f>
        <v>0</v>
      </c>
      <c r="V83" s="24">
        <f>SUMPRODUCT(('Fixtures (10)'!G$6:G$15=Calcs!B83)*('Fixtures (10)'!E$6:E$15&lt;'Fixtures (10)'!F$6:F$15))</f>
        <v>0</v>
      </c>
      <c r="W83" s="24">
        <f>SUMPRODUCT(('Fixtures (10)'!G$6:G$15=Calcs!B83)*('Fixtures (10)'!E$6:E$15='Fixtures (10)'!F$6:F$15)*('Fixtures (10)'!F$6:F$15&lt;&gt;""))</f>
        <v>0</v>
      </c>
      <c r="X83" s="24">
        <f>SUMPRODUCT(('Fixtures (10)'!G$6:G$15=Calcs!B83)*('Fixtures (10)'!F$6:F$15&lt;'Fixtures (10)'!E$6:E$15))</f>
        <v>0</v>
      </c>
      <c r="Y83" s="24">
        <f>SUMIF('Fixtures (10)'!G$6:G$15,Calcs!B83,'Fixtures (10)'!F$6:F$15)</f>
        <v>0</v>
      </c>
      <c r="Z83" s="24">
        <f>SUMIF('Fixtures (10)'!G$6:G$15,Calcs!B83,'Fixtures (10)'!E$6:E$15)</f>
        <v>0</v>
      </c>
      <c r="AA83" s="24">
        <f>Y83-Z83</f>
        <v>0</v>
      </c>
      <c r="AB83" s="65">
        <f>V83*3+W83*1</f>
        <v>0</v>
      </c>
      <c r="AC83" s="62">
        <f>RANK(L83,L$82:L$86)</f>
        <v>1</v>
      </c>
      <c r="AD83" s="24">
        <f>SUMPRODUCT((L$82:L$86=L83)*(K$82:K$86&gt;K83))</f>
        <v>0</v>
      </c>
      <c r="AE83" s="24">
        <f>SUMPRODUCT((L$82:L$86=L83)*(K$82:K$86=K83)*(I$82:I$86&gt;I83))</f>
        <v>0</v>
      </c>
      <c r="AF83" s="65">
        <f>SUMPRODUCT((L$82:L$86=L83)*(K$82:K$86=K83)*(I$82:I$86=I83)*(C$82:C$86&gt;C83))</f>
        <v>1</v>
      </c>
    </row>
    <row r="84" spans="1:32" s="24" customFormat="1" ht="12" customHeight="1">
      <c r="A84" s="62">
        <f>AC84+AD84+AE84+AF84</f>
        <v>3</v>
      </c>
      <c r="B84" s="24" t="str">
        <f>Setup!B11</f>
        <v>C</v>
      </c>
      <c r="C84" s="41">
        <f>C83-1</f>
        <v>-2</v>
      </c>
      <c r="D84" s="54">
        <f>COUNTIF('Fixtures (10)'!D$6:D$15,B84)+COUNTIF('Fixtures (10)'!G$6:G$15,B84)</f>
        <v>4</v>
      </c>
      <c r="E84" s="24">
        <f>F84+G84+H84</f>
        <v>0</v>
      </c>
      <c r="F84" s="24">
        <f t="shared" si="22"/>
        <v>0</v>
      </c>
      <c r="G84" s="24">
        <f t="shared" si="22"/>
        <v>0</v>
      </c>
      <c r="H84" s="24">
        <f t="shared" si="22"/>
        <v>0</v>
      </c>
      <c r="I84" s="24">
        <f t="shared" si="22"/>
        <v>0</v>
      </c>
      <c r="J84" s="24">
        <f t="shared" si="22"/>
        <v>0</v>
      </c>
      <c r="K84" s="24">
        <f t="shared" si="22"/>
        <v>0</v>
      </c>
      <c r="L84" s="65">
        <f t="shared" si="22"/>
        <v>0</v>
      </c>
      <c r="M84" s="62">
        <f>N84+O84+P84</f>
        <v>0</v>
      </c>
      <c r="N84" s="24">
        <f>SUMPRODUCT(('Fixtures (10)'!D$6:D$15=Calcs!B84)*('Fixtures (10)'!E$6:E$15&gt;'Fixtures (10)'!F$6:F$15))</f>
        <v>0</v>
      </c>
      <c r="O84" s="24">
        <f>SUMPRODUCT(('Fixtures (10)'!D$6:D$15=Calcs!B84)*('Fixtures (10)'!E$6:E$15='Fixtures (10)'!F$6:F$15)*('Fixtures (10)'!E$6:E$15&lt;&gt;""))</f>
        <v>0</v>
      </c>
      <c r="P84" s="24">
        <f>SUMPRODUCT(('Fixtures (10)'!D$6:D$15=Calcs!B84)*('Fixtures (10)'!E$6:E$15&lt;'Fixtures (10)'!F$6:F$15))</f>
        <v>0</v>
      </c>
      <c r="Q84" s="24">
        <f>SUMIF('Fixtures (10)'!D$6:D$15,Calcs!B84,'Fixtures (10)'!E$6:E$15)</f>
        <v>0</v>
      </c>
      <c r="R84" s="24">
        <f>SUMIF('Fixtures (10)'!D$6:D$15,Calcs!B84,'Fixtures (10)'!F$6:F$15)</f>
        <v>0</v>
      </c>
      <c r="S84" s="24">
        <f>Q84-R84</f>
        <v>0</v>
      </c>
      <c r="T84" s="65">
        <f>N84*3+O84*1</f>
        <v>0</v>
      </c>
      <c r="U84" s="62">
        <f>V84+W84+X84</f>
        <v>0</v>
      </c>
      <c r="V84" s="24">
        <f>SUMPRODUCT(('Fixtures (10)'!G$6:G$15=Calcs!B84)*('Fixtures (10)'!E$6:E$15&lt;'Fixtures (10)'!F$6:F$15))</f>
        <v>0</v>
      </c>
      <c r="W84" s="24">
        <f>SUMPRODUCT(('Fixtures (10)'!G$6:G$15=Calcs!B84)*('Fixtures (10)'!E$6:E$15='Fixtures (10)'!F$6:F$15)*('Fixtures (10)'!F$6:F$15&lt;&gt;""))</f>
        <v>0</v>
      </c>
      <c r="X84" s="24">
        <f>SUMPRODUCT(('Fixtures (10)'!G$6:G$15=Calcs!B84)*('Fixtures (10)'!F$6:F$15&lt;'Fixtures (10)'!E$6:E$15))</f>
        <v>0</v>
      </c>
      <c r="Y84" s="24">
        <f>SUMIF('Fixtures (10)'!G$6:G$15,Calcs!B84,'Fixtures (10)'!F$6:F$15)</f>
        <v>0</v>
      </c>
      <c r="Z84" s="24">
        <f>SUMIF('Fixtures (10)'!G$6:G$15,Calcs!B84,'Fixtures (10)'!E$6:E$15)</f>
        <v>0</v>
      </c>
      <c r="AA84" s="24">
        <f>Y84-Z84</f>
        <v>0</v>
      </c>
      <c r="AB84" s="65">
        <f>V84*3+W84*1</f>
        <v>0</v>
      </c>
      <c r="AC84" s="62">
        <f>RANK(L84,L$82:L$86)</f>
        <v>1</v>
      </c>
      <c r="AD84" s="24">
        <f>SUMPRODUCT((L$82:L$86=L84)*(K$82:K$86&gt;K84))</f>
        <v>0</v>
      </c>
      <c r="AE84" s="24">
        <f>SUMPRODUCT((L$82:L$86=L84)*(K$82:K$86=K84)*(I$82:I$86&gt;I84))</f>
        <v>0</v>
      </c>
      <c r="AF84" s="65">
        <f>SUMPRODUCT((L$82:L$86=L84)*(K$82:K$86=K84)*(I$82:I$86=I84)*(C$82:C$86&gt;C84))</f>
        <v>2</v>
      </c>
    </row>
    <row r="85" spans="1:32" s="24" customFormat="1" ht="12" customHeight="1">
      <c r="A85" s="62">
        <f>AC85+AD85+AE85+AF85</f>
        <v>4</v>
      </c>
      <c r="B85" s="24" t="str">
        <f>Setup!B12</f>
        <v>D</v>
      </c>
      <c r="C85" s="41">
        <f>C84-1</f>
        <v>-3</v>
      </c>
      <c r="D85" s="54">
        <f>COUNTIF('Fixtures (10)'!D$6:D$15,B85)+COUNTIF('Fixtures (10)'!G$6:G$15,B85)</f>
        <v>4</v>
      </c>
      <c r="E85" s="24">
        <f>F85+G85+H85</f>
        <v>0</v>
      </c>
      <c r="F85" s="24">
        <f t="shared" si="22"/>
        <v>0</v>
      </c>
      <c r="G85" s="24">
        <f t="shared" si="22"/>
        <v>0</v>
      </c>
      <c r="H85" s="24">
        <f t="shared" si="22"/>
        <v>0</v>
      </c>
      <c r="I85" s="24">
        <f t="shared" si="22"/>
        <v>0</v>
      </c>
      <c r="J85" s="24">
        <f t="shared" si="22"/>
        <v>0</v>
      </c>
      <c r="K85" s="24">
        <f t="shared" si="22"/>
        <v>0</v>
      </c>
      <c r="L85" s="65">
        <f t="shared" si="22"/>
        <v>0</v>
      </c>
      <c r="M85" s="62">
        <f>N85+O85+P85</f>
        <v>0</v>
      </c>
      <c r="N85" s="24">
        <f>SUMPRODUCT(('Fixtures (10)'!D$6:D$15=Calcs!B85)*('Fixtures (10)'!E$6:E$15&gt;'Fixtures (10)'!F$6:F$15))</f>
        <v>0</v>
      </c>
      <c r="O85" s="24">
        <f>SUMPRODUCT(('Fixtures (10)'!D$6:D$15=Calcs!B85)*('Fixtures (10)'!E$6:E$15='Fixtures (10)'!F$6:F$15)*('Fixtures (10)'!E$6:E$15&lt;&gt;""))</f>
        <v>0</v>
      </c>
      <c r="P85" s="24">
        <f>SUMPRODUCT(('Fixtures (10)'!D$6:D$15=Calcs!B85)*('Fixtures (10)'!E$6:E$15&lt;'Fixtures (10)'!F$6:F$15))</f>
        <v>0</v>
      </c>
      <c r="Q85" s="24">
        <f>SUMIF('Fixtures (10)'!D$6:D$15,Calcs!B85,'Fixtures (10)'!E$6:E$15)</f>
        <v>0</v>
      </c>
      <c r="R85" s="24">
        <f>SUMIF('Fixtures (10)'!D$6:D$15,Calcs!B85,'Fixtures (10)'!F$6:F$15)</f>
        <v>0</v>
      </c>
      <c r="S85" s="24">
        <f>Q85-R85</f>
        <v>0</v>
      </c>
      <c r="T85" s="65">
        <f>N85*3+O85*1</f>
        <v>0</v>
      </c>
      <c r="U85" s="62">
        <f>V85+W85+X85</f>
        <v>0</v>
      </c>
      <c r="V85" s="24">
        <f>SUMPRODUCT(('Fixtures (10)'!G$6:G$15=Calcs!B85)*('Fixtures (10)'!E$6:E$15&lt;'Fixtures (10)'!F$6:F$15))</f>
        <v>0</v>
      </c>
      <c r="W85" s="24">
        <f>SUMPRODUCT(('Fixtures (10)'!G$6:G$15=Calcs!B85)*('Fixtures (10)'!E$6:E$15='Fixtures (10)'!F$6:F$15)*('Fixtures (10)'!F$6:F$15&lt;&gt;""))</f>
        <v>0</v>
      </c>
      <c r="X85" s="24">
        <f>SUMPRODUCT(('Fixtures (10)'!G$6:G$15=Calcs!B85)*('Fixtures (10)'!F$6:F$15&lt;'Fixtures (10)'!E$6:E$15))</f>
        <v>0</v>
      </c>
      <c r="Y85" s="24">
        <f>SUMIF('Fixtures (10)'!G$6:G$15,Calcs!B85,'Fixtures (10)'!F$6:F$15)</f>
        <v>0</v>
      </c>
      <c r="Z85" s="24">
        <f>SUMIF('Fixtures (10)'!G$6:G$15,Calcs!B85,'Fixtures (10)'!E$6:E$15)</f>
        <v>0</v>
      </c>
      <c r="AA85" s="24">
        <f>Y85-Z85</f>
        <v>0</v>
      </c>
      <c r="AB85" s="65">
        <f>V85*3+W85*1</f>
        <v>0</v>
      </c>
      <c r="AC85" s="62">
        <f>RANK(L85,L$82:L$86)</f>
        <v>1</v>
      </c>
      <c r="AD85" s="24">
        <f>SUMPRODUCT((L$82:L$86=L85)*(K$82:K$86&gt;K85))</f>
        <v>0</v>
      </c>
      <c r="AE85" s="24">
        <f>SUMPRODUCT((L$82:L$86=L85)*(K$82:K$86=K85)*(I$82:I$86&gt;I85))</f>
        <v>0</v>
      </c>
      <c r="AF85" s="65">
        <f>SUMPRODUCT((L$82:L$86=L85)*(K$82:K$86=K85)*(I$82:I$86=I85)*(C$82:C$86&gt;C85))</f>
        <v>3</v>
      </c>
    </row>
    <row r="86" spans="1:32" s="24" customFormat="1" ht="12" customHeight="1" thickBot="1">
      <c r="A86" s="63">
        <f>AC86+AD86+AE86+AF86</f>
        <v>5</v>
      </c>
      <c r="B86" s="38" t="str">
        <f>Setup!B13</f>
        <v>E</v>
      </c>
      <c r="C86" s="42">
        <f>C85-1</f>
        <v>-4</v>
      </c>
      <c r="D86" s="55">
        <f>COUNTIF('Fixtures (10)'!D$6:D$15,B86)+COUNTIF('Fixtures (10)'!G$6:G$15,B86)</f>
        <v>4</v>
      </c>
      <c r="E86" s="38">
        <f>F86+G86+H86</f>
        <v>0</v>
      </c>
      <c r="F86" s="38">
        <f t="shared" si="22"/>
        <v>0</v>
      </c>
      <c r="G86" s="38">
        <f t="shared" si="22"/>
        <v>0</v>
      </c>
      <c r="H86" s="38">
        <f t="shared" si="22"/>
        <v>0</v>
      </c>
      <c r="I86" s="38">
        <f t="shared" si="22"/>
        <v>0</v>
      </c>
      <c r="J86" s="38">
        <f t="shared" si="22"/>
        <v>0</v>
      </c>
      <c r="K86" s="38">
        <f t="shared" si="22"/>
        <v>0</v>
      </c>
      <c r="L86" s="66">
        <f t="shared" si="22"/>
        <v>0</v>
      </c>
      <c r="M86" s="63">
        <f>N86+O86+P86</f>
        <v>0</v>
      </c>
      <c r="N86" s="38">
        <f>SUMPRODUCT(('Fixtures (10)'!D$6:D$15=Calcs!B86)*('Fixtures (10)'!E$6:E$15&gt;'Fixtures (10)'!F$6:F$15))</f>
        <v>0</v>
      </c>
      <c r="O86" s="38">
        <f>SUMPRODUCT(('Fixtures (10)'!D$6:D$15=Calcs!B86)*('Fixtures (10)'!E$6:E$15='Fixtures (10)'!F$6:F$15)*('Fixtures (10)'!E$6:E$15&lt;&gt;""))</f>
        <v>0</v>
      </c>
      <c r="P86" s="38">
        <f>SUMPRODUCT(('Fixtures (10)'!D$6:D$15=Calcs!B86)*('Fixtures (10)'!E$6:E$15&lt;'Fixtures (10)'!F$6:F$15))</f>
        <v>0</v>
      </c>
      <c r="Q86" s="38">
        <f>SUMIF('Fixtures (10)'!D$6:D$15,Calcs!B86,'Fixtures (10)'!E$6:E$15)</f>
        <v>0</v>
      </c>
      <c r="R86" s="38">
        <f>SUMIF('Fixtures (10)'!D$6:D$15,Calcs!B86,'Fixtures (10)'!F$6:F$15)</f>
        <v>0</v>
      </c>
      <c r="S86" s="38">
        <f>Q86-R86</f>
        <v>0</v>
      </c>
      <c r="T86" s="66">
        <f>N86*3+O86*1</f>
        <v>0</v>
      </c>
      <c r="U86" s="63">
        <f>V86+W86+X86</f>
        <v>0</v>
      </c>
      <c r="V86" s="38">
        <f>SUMPRODUCT(('Fixtures (10)'!G$6:G$15=Calcs!B86)*('Fixtures (10)'!E$6:E$15&lt;'Fixtures (10)'!F$6:F$15))</f>
        <v>0</v>
      </c>
      <c r="W86" s="38">
        <f>SUMPRODUCT(('Fixtures (10)'!G$6:G$15=Calcs!B86)*('Fixtures (10)'!E$6:E$15='Fixtures (10)'!F$6:F$15)*('Fixtures (10)'!F$6:F$15&lt;&gt;""))</f>
        <v>0</v>
      </c>
      <c r="X86" s="38">
        <f>SUMPRODUCT(('Fixtures (10)'!G$6:G$15=Calcs!B86)*('Fixtures (10)'!F$6:F$15&lt;'Fixtures (10)'!E$6:E$15))</f>
        <v>0</v>
      </c>
      <c r="Y86" s="38">
        <f>SUMIF('Fixtures (10)'!G$6:G$15,Calcs!B86,'Fixtures (10)'!F$6:F$15)</f>
        <v>0</v>
      </c>
      <c r="Z86" s="38">
        <f>SUMIF('Fixtures (10)'!G$6:G$15,Calcs!B86,'Fixtures (10)'!E$6:E$15)</f>
        <v>0</v>
      </c>
      <c r="AA86" s="38">
        <f>Y86-Z86</f>
        <v>0</v>
      </c>
      <c r="AB86" s="66">
        <f>V86*3+W86*1</f>
        <v>0</v>
      </c>
      <c r="AC86" s="63">
        <f>RANK(L86,L$82:L$86)</f>
        <v>1</v>
      </c>
      <c r="AD86" s="38">
        <f>SUMPRODUCT((L$82:L$86=L86)*(K$82:K$86&gt;K86))</f>
        <v>0</v>
      </c>
      <c r="AE86" s="38">
        <f>SUMPRODUCT((L$82:L$86=L86)*(K$82:K$86=K86)*(I$82:I$86&gt;I86))</f>
        <v>0</v>
      </c>
      <c r="AF86" s="66">
        <f>SUMPRODUCT((L$82:L$86=L86)*(K$82:K$86=K86)*(I$82:I$86=I86)*(C$82:C$86&gt;C86))</f>
        <v>4</v>
      </c>
    </row>
    <row r="87" spans="1:44" s="64" customFormat="1" ht="12" customHeight="1" thickBo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</row>
    <row r="88" spans="1:44" s="64" customFormat="1" ht="12" customHeight="1" thickBot="1">
      <c r="A88" s="56" t="s">
        <v>72</v>
      </c>
      <c r="B88" s="24"/>
      <c r="C88" s="65"/>
      <c r="D88" s="97" t="s">
        <v>34</v>
      </c>
      <c r="E88" s="98"/>
      <c r="F88" s="98"/>
      <c r="G88" s="98"/>
      <c r="H88" s="98"/>
      <c r="I88" s="98"/>
      <c r="J88" s="98"/>
      <c r="K88" s="98"/>
      <c r="L88" s="99"/>
      <c r="M88" s="100" t="s">
        <v>6</v>
      </c>
      <c r="N88" s="101"/>
      <c r="O88" s="101"/>
      <c r="P88" s="101"/>
      <c r="Q88" s="101"/>
      <c r="R88" s="101"/>
      <c r="S88" s="101"/>
      <c r="T88" s="102"/>
      <c r="U88" s="100" t="s">
        <v>7</v>
      </c>
      <c r="V88" s="101"/>
      <c r="W88" s="101"/>
      <c r="X88" s="101"/>
      <c r="Y88" s="101"/>
      <c r="Z88" s="101"/>
      <c r="AA88" s="101"/>
      <c r="AB88" s="102"/>
      <c r="AC88" s="62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</row>
    <row r="89" spans="1:32" s="67" customFormat="1" ht="12" customHeight="1">
      <c r="A89" s="57" t="s">
        <v>22</v>
      </c>
      <c r="B89" s="60" t="s">
        <v>23</v>
      </c>
      <c r="C89" s="61" t="s">
        <v>23</v>
      </c>
      <c r="D89" s="57" t="s">
        <v>24</v>
      </c>
      <c r="E89" s="60" t="s">
        <v>25</v>
      </c>
      <c r="F89" s="60" t="s">
        <v>26</v>
      </c>
      <c r="G89" s="60" t="s">
        <v>11</v>
      </c>
      <c r="H89" s="60" t="s">
        <v>19</v>
      </c>
      <c r="I89" s="60" t="s">
        <v>13</v>
      </c>
      <c r="J89" s="60" t="s">
        <v>8</v>
      </c>
      <c r="K89" s="60" t="s">
        <v>27</v>
      </c>
      <c r="L89" s="61" t="s">
        <v>28</v>
      </c>
      <c r="M89" s="57" t="s">
        <v>25</v>
      </c>
      <c r="N89" s="60" t="s">
        <v>26</v>
      </c>
      <c r="O89" s="60" t="s">
        <v>11</v>
      </c>
      <c r="P89" s="60" t="s">
        <v>19</v>
      </c>
      <c r="Q89" s="60" t="s">
        <v>13</v>
      </c>
      <c r="R89" s="60" t="s">
        <v>8</v>
      </c>
      <c r="S89" s="60" t="s">
        <v>27</v>
      </c>
      <c r="T89" s="61" t="s">
        <v>28</v>
      </c>
      <c r="U89" s="57" t="s">
        <v>25</v>
      </c>
      <c r="V89" s="60" t="s">
        <v>26</v>
      </c>
      <c r="W89" s="60" t="s">
        <v>11</v>
      </c>
      <c r="X89" s="60" t="s">
        <v>19</v>
      </c>
      <c r="Y89" s="60" t="s">
        <v>13</v>
      </c>
      <c r="Z89" s="60" t="s">
        <v>8</v>
      </c>
      <c r="AA89" s="60" t="s">
        <v>27</v>
      </c>
      <c r="AB89" s="61" t="s">
        <v>28</v>
      </c>
      <c r="AC89" s="57" t="s">
        <v>29</v>
      </c>
      <c r="AD89" s="60" t="s">
        <v>30</v>
      </c>
      <c r="AE89" s="60" t="s">
        <v>31</v>
      </c>
      <c r="AF89" s="61" t="s">
        <v>32</v>
      </c>
    </row>
    <row r="90" spans="1:32" s="24" customFormat="1" ht="12" customHeight="1">
      <c r="A90" s="62">
        <f>AC90+AD90+AE90+AF90</f>
        <v>1</v>
      </c>
      <c r="B90" s="24" t="str">
        <f>Setup!B14</f>
        <v>F</v>
      </c>
      <c r="C90" s="40">
        <f>Setup!C5</f>
        <v>0</v>
      </c>
      <c r="D90" s="54">
        <f>COUNTIF('Fixtures (10)'!L$6:L$15,B90)+COUNTIF('Fixtures (10)'!O$6:O$15,B90)</f>
        <v>4</v>
      </c>
      <c r="E90" s="24">
        <f>F90+G90+H90</f>
        <v>0</v>
      </c>
      <c r="F90" s="24">
        <f aca="true" t="shared" si="23" ref="F90:L94">N90+V90</f>
        <v>0</v>
      </c>
      <c r="G90" s="24">
        <f t="shared" si="23"/>
        <v>0</v>
      </c>
      <c r="H90" s="24">
        <f t="shared" si="23"/>
        <v>0</v>
      </c>
      <c r="I90" s="24">
        <f t="shared" si="23"/>
        <v>0</v>
      </c>
      <c r="J90" s="24">
        <f t="shared" si="23"/>
        <v>0</v>
      </c>
      <c r="K90" s="24">
        <f t="shared" si="23"/>
        <v>0</v>
      </c>
      <c r="L90" s="65">
        <f t="shared" si="23"/>
        <v>0</v>
      </c>
      <c r="M90" s="62">
        <f>N90+O90+P90</f>
        <v>0</v>
      </c>
      <c r="N90" s="24">
        <f>SUMPRODUCT(('Fixtures (10)'!L$6:L$15=Calcs!B90)*('Fixtures (10)'!M$6:M$15&gt;'Fixtures (10)'!N$6:N$15))</f>
        <v>0</v>
      </c>
      <c r="O90" s="24">
        <f>SUMPRODUCT(('Fixtures (10)'!L$6:L$15=Calcs!B90)*('Fixtures (10)'!M$6:M$15='Fixtures (10)'!N$6:N$15)*('Fixtures (10)'!M$6:M$15&lt;&gt;""))</f>
        <v>0</v>
      </c>
      <c r="P90" s="24">
        <f>SUMPRODUCT(('Fixtures (10)'!L$6:L$15=Calcs!B90)*('Fixtures (10)'!M$6:M$15&lt;'Fixtures (10)'!N$6:N$15))</f>
        <v>0</v>
      </c>
      <c r="Q90" s="24">
        <f>SUMIF('Fixtures (10)'!L$6:L$15,Calcs!B90,'Fixtures (10)'!M$6:M$15)</f>
        <v>0</v>
      </c>
      <c r="R90" s="24">
        <f>SUMIF('Fixtures (10)'!L$6:L$15,Calcs!B90,'Fixtures (10)'!N$6:N$15)</f>
        <v>0</v>
      </c>
      <c r="S90" s="24">
        <f>Q90-R90</f>
        <v>0</v>
      </c>
      <c r="T90" s="65">
        <f>N90*3+O90*1</f>
        <v>0</v>
      </c>
      <c r="U90" s="62">
        <f>V90+W90+X90</f>
        <v>0</v>
      </c>
      <c r="V90" s="24">
        <f>SUMPRODUCT(('Fixtures (10)'!O$6:O$15=Calcs!B90)*('Fixtures (10)'!M$6:M$15&lt;'Fixtures (10)'!N$6:N$15))</f>
        <v>0</v>
      </c>
      <c r="W90" s="24">
        <f>SUMPRODUCT(('Fixtures (10)'!O$6:O$15=Calcs!B90)*('Fixtures (10)'!M$6:M$15='Fixtures (10)'!N$6:N$15)*('Fixtures (10)'!N$6:N$15&lt;&gt;""))</f>
        <v>0</v>
      </c>
      <c r="X90" s="24">
        <f>SUMPRODUCT(('Fixtures (10)'!O$6:O$15=Calcs!B90)*('Fixtures (10)'!N$6:N$15&lt;'Fixtures (10)'!M$6:M$15))</f>
        <v>0</v>
      </c>
      <c r="Y90" s="24">
        <f>SUMIF('Fixtures (10)'!O$6:O$15,Calcs!B90,'Fixtures (10)'!N$6:N$15)</f>
        <v>0</v>
      </c>
      <c r="Z90" s="24">
        <f>SUMIF('Fixtures (10)'!O$6:O$15,Calcs!B90,'Fixtures (10)'!M$6:M$15)</f>
        <v>0</v>
      </c>
      <c r="AA90" s="24">
        <f>Y90-Z90</f>
        <v>0</v>
      </c>
      <c r="AB90" s="65">
        <f>V90*3+W90*1</f>
        <v>0</v>
      </c>
      <c r="AC90" s="62">
        <f>RANK(L90,L$90:L$94)</f>
        <v>1</v>
      </c>
      <c r="AD90" s="24">
        <f>SUMPRODUCT((L$90:L$94=L90)*(K$90:K$94&gt;K90))</f>
        <v>0</v>
      </c>
      <c r="AE90" s="24">
        <f>SUMPRODUCT((L$90:L$94=L90)*(K$90:K$94=K90)*(I$90:I$94&gt;I90))</f>
        <v>0</v>
      </c>
      <c r="AF90" s="65">
        <f>SUMPRODUCT((L$90:L$94=L90)*(K$90:K$94=K90)*(I$90:I$94=I90)*(C$90:C$94&gt;C90))</f>
        <v>0</v>
      </c>
    </row>
    <row r="91" spans="1:32" s="24" customFormat="1" ht="12" customHeight="1">
      <c r="A91" s="62">
        <f>AC91+AD91+AE91+AF91</f>
        <v>2</v>
      </c>
      <c r="B91" s="24" t="str">
        <f>Setup!B15</f>
        <v>G</v>
      </c>
      <c r="C91" s="41">
        <f>C90-1</f>
        <v>-1</v>
      </c>
      <c r="D91" s="54">
        <f>COUNTIF('Fixtures (10)'!L$6:L$15,B91)+COUNTIF('Fixtures (10)'!O$6:O$15,B91)</f>
        <v>4</v>
      </c>
      <c r="E91" s="24">
        <f>F91+G91+H91</f>
        <v>0</v>
      </c>
      <c r="F91" s="24">
        <f t="shared" si="23"/>
        <v>0</v>
      </c>
      <c r="G91" s="24">
        <f t="shared" si="23"/>
        <v>0</v>
      </c>
      <c r="H91" s="24">
        <f t="shared" si="23"/>
        <v>0</v>
      </c>
      <c r="I91" s="24">
        <f t="shared" si="23"/>
        <v>0</v>
      </c>
      <c r="J91" s="24">
        <f t="shared" si="23"/>
        <v>0</v>
      </c>
      <c r="K91" s="24">
        <f t="shared" si="23"/>
        <v>0</v>
      </c>
      <c r="L91" s="65">
        <f t="shared" si="23"/>
        <v>0</v>
      </c>
      <c r="M91" s="62">
        <f>N91+O91+P91</f>
        <v>0</v>
      </c>
      <c r="N91" s="24">
        <f>SUMPRODUCT(('Fixtures (10)'!L$6:L$15=Calcs!B91)*('Fixtures (10)'!M$6:M$15&gt;'Fixtures (10)'!N$6:N$15))</f>
        <v>0</v>
      </c>
      <c r="O91" s="24">
        <f>SUMPRODUCT(('Fixtures (10)'!L$6:L$15=Calcs!B91)*('Fixtures (10)'!M$6:M$15='Fixtures (10)'!N$6:N$15)*('Fixtures (10)'!M$6:M$15&lt;&gt;""))</f>
        <v>0</v>
      </c>
      <c r="P91" s="24">
        <f>SUMPRODUCT(('Fixtures (10)'!L$6:L$15=Calcs!B91)*('Fixtures (10)'!M$6:M$15&lt;'Fixtures (10)'!N$6:N$15))</f>
        <v>0</v>
      </c>
      <c r="Q91" s="24">
        <f>SUMIF('Fixtures (10)'!L$6:L$15,Calcs!B91,'Fixtures (10)'!M$6:M$15)</f>
        <v>0</v>
      </c>
      <c r="R91" s="24">
        <f>SUMIF('Fixtures (10)'!L$6:L$15,Calcs!B91,'Fixtures (10)'!N$6:N$15)</f>
        <v>0</v>
      </c>
      <c r="S91" s="24">
        <f>Q91-R91</f>
        <v>0</v>
      </c>
      <c r="T91" s="65">
        <f>N91*3+O91*1</f>
        <v>0</v>
      </c>
      <c r="U91" s="62">
        <f>V91+W91+X91</f>
        <v>0</v>
      </c>
      <c r="V91" s="24">
        <f>SUMPRODUCT(('Fixtures (10)'!O$6:O$15=Calcs!B91)*('Fixtures (10)'!M$6:M$15&lt;'Fixtures (10)'!N$6:N$15))</f>
        <v>0</v>
      </c>
      <c r="W91" s="24">
        <f>SUMPRODUCT(('Fixtures (10)'!O$6:O$15=Calcs!B91)*('Fixtures (10)'!M$6:M$15='Fixtures (10)'!N$6:N$15)*('Fixtures (10)'!N$6:N$15&lt;&gt;""))</f>
        <v>0</v>
      </c>
      <c r="X91" s="24">
        <f>SUMPRODUCT(('Fixtures (10)'!O$6:O$15=Calcs!B91)*('Fixtures (10)'!N$6:N$15&lt;'Fixtures (10)'!M$6:M$15))</f>
        <v>0</v>
      </c>
      <c r="Y91" s="24">
        <f>SUMIF('Fixtures (10)'!O$6:O$15,Calcs!B91,'Fixtures (10)'!N$6:N$15)</f>
        <v>0</v>
      </c>
      <c r="Z91" s="24">
        <f>SUMIF('Fixtures (10)'!O$6:O$15,Calcs!B91,'Fixtures (10)'!M$6:M$15)</f>
        <v>0</v>
      </c>
      <c r="AA91" s="24">
        <f>Y91-Z91</f>
        <v>0</v>
      </c>
      <c r="AB91" s="65">
        <f>V91*3+W91*1</f>
        <v>0</v>
      </c>
      <c r="AC91" s="62">
        <f>RANK(L91,L$90:L$94)</f>
        <v>1</v>
      </c>
      <c r="AD91" s="24">
        <f>SUMPRODUCT((L$90:L$94=L91)*(K$90:K$94&gt;K91))</f>
        <v>0</v>
      </c>
      <c r="AE91" s="24">
        <f>SUMPRODUCT((L$90:L$94=L91)*(K$90:K$94=K91)*(I$90:I$94&gt;I91))</f>
        <v>0</v>
      </c>
      <c r="AF91" s="65">
        <f>SUMPRODUCT((L$90:L$94=L91)*(K$90:K$94=K91)*(I$90:I$94=I91)*(C$90:C$94&gt;C91))</f>
        <v>1</v>
      </c>
    </row>
    <row r="92" spans="1:32" s="24" customFormat="1" ht="12" customHeight="1">
      <c r="A92" s="62">
        <f>AC92+AD92+AE92+AF92</f>
        <v>3</v>
      </c>
      <c r="B92" s="24" t="str">
        <f>Setup!B16</f>
        <v>H</v>
      </c>
      <c r="C92" s="41">
        <f>C91-1</f>
        <v>-2</v>
      </c>
      <c r="D92" s="54">
        <f>COUNTIF('Fixtures (10)'!L$6:L$15,B92)+COUNTIF('Fixtures (10)'!O$6:O$15,B92)</f>
        <v>4</v>
      </c>
      <c r="E92" s="24">
        <f>F92+G92+H92</f>
        <v>0</v>
      </c>
      <c r="F92" s="24">
        <f t="shared" si="23"/>
        <v>0</v>
      </c>
      <c r="G92" s="24">
        <f t="shared" si="23"/>
        <v>0</v>
      </c>
      <c r="H92" s="24">
        <f t="shared" si="23"/>
        <v>0</v>
      </c>
      <c r="I92" s="24">
        <f t="shared" si="23"/>
        <v>0</v>
      </c>
      <c r="J92" s="24">
        <f t="shared" si="23"/>
        <v>0</v>
      </c>
      <c r="K92" s="24">
        <f t="shared" si="23"/>
        <v>0</v>
      </c>
      <c r="L92" s="65">
        <f t="shared" si="23"/>
        <v>0</v>
      </c>
      <c r="M92" s="62">
        <f>N92+O92+P92</f>
        <v>0</v>
      </c>
      <c r="N92" s="24">
        <f>SUMPRODUCT(('Fixtures (10)'!L$6:L$15=Calcs!B92)*('Fixtures (10)'!M$6:M$15&gt;'Fixtures (10)'!N$6:N$15))</f>
        <v>0</v>
      </c>
      <c r="O92" s="24">
        <f>SUMPRODUCT(('Fixtures (10)'!L$6:L$15=Calcs!B92)*('Fixtures (10)'!M$6:M$15='Fixtures (10)'!N$6:N$15)*('Fixtures (10)'!M$6:M$15&lt;&gt;""))</f>
        <v>0</v>
      </c>
      <c r="P92" s="24">
        <f>SUMPRODUCT(('Fixtures (10)'!L$6:L$15=Calcs!B92)*('Fixtures (10)'!M$6:M$15&lt;'Fixtures (10)'!N$6:N$15))</f>
        <v>0</v>
      </c>
      <c r="Q92" s="24">
        <f>SUMIF('Fixtures (10)'!L$6:L$15,Calcs!B92,'Fixtures (10)'!M$6:M$15)</f>
        <v>0</v>
      </c>
      <c r="R92" s="24">
        <f>SUMIF('Fixtures (10)'!L$6:L$15,Calcs!B92,'Fixtures (10)'!N$6:N$15)</f>
        <v>0</v>
      </c>
      <c r="S92" s="24">
        <f>Q92-R92</f>
        <v>0</v>
      </c>
      <c r="T92" s="65">
        <f>N92*3+O92*1</f>
        <v>0</v>
      </c>
      <c r="U92" s="62">
        <f>V92+W92+X92</f>
        <v>0</v>
      </c>
      <c r="V92" s="24">
        <f>SUMPRODUCT(('Fixtures (10)'!O$6:O$15=Calcs!B92)*('Fixtures (10)'!M$6:M$15&lt;'Fixtures (10)'!N$6:N$15))</f>
        <v>0</v>
      </c>
      <c r="W92" s="24">
        <f>SUMPRODUCT(('Fixtures (10)'!O$6:O$15=Calcs!B92)*('Fixtures (10)'!M$6:M$15='Fixtures (10)'!N$6:N$15)*('Fixtures (10)'!N$6:N$15&lt;&gt;""))</f>
        <v>0</v>
      </c>
      <c r="X92" s="24">
        <f>SUMPRODUCT(('Fixtures (10)'!O$6:O$15=Calcs!B92)*('Fixtures (10)'!N$6:N$15&lt;'Fixtures (10)'!M$6:M$15))</f>
        <v>0</v>
      </c>
      <c r="Y92" s="24">
        <f>SUMIF('Fixtures (10)'!O$6:O$15,Calcs!B92,'Fixtures (10)'!N$6:N$15)</f>
        <v>0</v>
      </c>
      <c r="Z92" s="24">
        <f>SUMIF('Fixtures (10)'!O$6:O$15,Calcs!B92,'Fixtures (10)'!M$6:M$15)</f>
        <v>0</v>
      </c>
      <c r="AA92" s="24">
        <f>Y92-Z92</f>
        <v>0</v>
      </c>
      <c r="AB92" s="65">
        <f>V92*3+W92*1</f>
        <v>0</v>
      </c>
      <c r="AC92" s="62">
        <f>RANK(L92,L$90:L$94)</f>
        <v>1</v>
      </c>
      <c r="AD92" s="24">
        <f>SUMPRODUCT((L$90:L$94=L92)*(K$90:K$94&gt;K92))</f>
        <v>0</v>
      </c>
      <c r="AE92" s="24">
        <f>SUMPRODUCT((L$90:L$94=L92)*(K$90:K$94=K92)*(I$90:I$94&gt;I92))</f>
        <v>0</v>
      </c>
      <c r="AF92" s="65">
        <f>SUMPRODUCT((L$90:L$94=L92)*(K$90:K$94=K92)*(I$90:I$94=I92)*(C$90:C$94&gt;C92))</f>
        <v>2</v>
      </c>
    </row>
    <row r="93" spans="1:32" s="68" customFormat="1" ht="12" customHeight="1">
      <c r="A93" s="62">
        <f>AC93+AD93+AE93+AF93</f>
        <v>4</v>
      </c>
      <c r="B93" s="24" t="str">
        <f>Setup!B17</f>
        <v>I</v>
      </c>
      <c r="C93" s="41">
        <f>C92-1</f>
        <v>-3</v>
      </c>
      <c r="D93" s="54">
        <f>COUNTIF('Fixtures (10)'!L$6:L$15,B93)+COUNTIF('Fixtures (10)'!O$6:O$15,B93)</f>
        <v>4</v>
      </c>
      <c r="E93" s="24">
        <f>F93+G93+H93</f>
        <v>0</v>
      </c>
      <c r="F93" s="24">
        <f t="shared" si="23"/>
        <v>0</v>
      </c>
      <c r="G93" s="24">
        <f t="shared" si="23"/>
        <v>0</v>
      </c>
      <c r="H93" s="24">
        <f t="shared" si="23"/>
        <v>0</v>
      </c>
      <c r="I93" s="24">
        <f t="shared" si="23"/>
        <v>0</v>
      </c>
      <c r="J93" s="24">
        <f t="shared" si="23"/>
        <v>0</v>
      </c>
      <c r="K93" s="24">
        <f t="shared" si="23"/>
        <v>0</v>
      </c>
      <c r="L93" s="65">
        <f t="shared" si="23"/>
        <v>0</v>
      </c>
      <c r="M93" s="62">
        <f>N93+O93+P93</f>
        <v>0</v>
      </c>
      <c r="N93" s="24">
        <f>SUMPRODUCT(('Fixtures (10)'!L$6:L$15=Calcs!B93)*('Fixtures (10)'!M$6:M$15&gt;'Fixtures (10)'!N$6:N$15))</f>
        <v>0</v>
      </c>
      <c r="O93" s="24">
        <f>SUMPRODUCT(('Fixtures (10)'!L$6:L$15=Calcs!B93)*('Fixtures (10)'!M$6:M$15='Fixtures (10)'!N$6:N$15)*('Fixtures (10)'!M$6:M$15&lt;&gt;""))</f>
        <v>0</v>
      </c>
      <c r="P93" s="24">
        <f>SUMPRODUCT(('Fixtures (10)'!L$6:L$15=Calcs!B93)*('Fixtures (10)'!M$6:M$15&lt;'Fixtures (10)'!N$6:N$15))</f>
        <v>0</v>
      </c>
      <c r="Q93" s="24">
        <f>SUMIF('Fixtures (10)'!L$6:L$15,Calcs!B93,'Fixtures (10)'!M$6:M$15)</f>
        <v>0</v>
      </c>
      <c r="R93" s="24">
        <f>SUMIF('Fixtures (10)'!L$6:L$15,Calcs!B93,'Fixtures (10)'!N$6:N$15)</f>
        <v>0</v>
      </c>
      <c r="S93" s="24">
        <f>Q93-R93</f>
        <v>0</v>
      </c>
      <c r="T93" s="65">
        <f>N93*3+O93*1</f>
        <v>0</v>
      </c>
      <c r="U93" s="62">
        <f>V93+W93+X93</f>
        <v>0</v>
      </c>
      <c r="V93" s="24">
        <f>SUMPRODUCT(('Fixtures (10)'!O$6:O$15=Calcs!B93)*('Fixtures (10)'!M$6:M$15&lt;'Fixtures (10)'!N$6:N$15))</f>
        <v>0</v>
      </c>
      <c r="W93" s="24">
        <f>SUMPRODUCT(('Fixtures (10)'!O$6:O$15=Calcs!B93)*('Fixtures (10)'!M$6:M$15='Fixtures (10)'!N$6:N$15)*('Fixtures (10)'!N$6:N$15&lt;&gt;""))</f>
        <v>0</v>
      </c>
      <c r="X93" s="24">
        <f>SUMPRODUCT(('Fixtures (10)'!O$6:O$15=Calcs!B93)*('Fixtures (10)'!N$6:N$15&lt;'Fixtures (10)'!M$6:M$15))</f>
        <v>0</v>
      </c>
      <c r="Y93" s="24">
        <f>SUMIF('Fixtures (10)'!O$6:O$15,Calcs!B93,'Fixtures (10)'!N$6:N$15)</f>
        <v>0</v>
      </c>
      <c r="Z93" s="24">
        <f>SUMIF('Fixtures (10)'!O$6:O$15,Calcs!B93,'Fixtures (10)'!M$6:M$15)</f>
        <v>0</v>
      </c>
      <c r="AA93" s="24">
        <f>Y93-Z93</f>
        <v>0</v>
      </c>
      <c r="AB93" s="65">
        <f>V93*3+W93*1</f>
        <v>0</v>
      </c>
      <c r="AC93" s="62">
        <f>RANK(L93,L$90:L$94)</f>
        <v>1</v>
      </c>
      <c r="AD93" s="24">
        <f>SUMPRODUCT((L$90:L$94=L93)*(K$90:K$94&gt;K93))</f>
        <v>0</v>
      </c>
      <c r="AE93" s="24">
        <f>SUMPRODUCT((L$90:L$94=L93)*(K$90:K$94=K93)*(I$90:I$94&gt;I93))</f>
        <v>0</v>
      </c>
      <c r="AF93" s="65">
        <f>SUMPRODUCT((L$90:L$94=L93)*(K$90:K$94=K93)*(I$90:I$94=I93)*(C$90:C$94&gt;C93))</f>
        <v>3</v>
      </c>
    </row>
    <row r="94" spans="1:44" s="64" customFormat="1" ht="12" customHeight="1" thickBot="1">
      <c r="A94" s="63">
        <f>AC94+AD94+AE94+AF94</f>
        <v>5</v>
      </c>
      <c r="B94" s="38" t="str">
        <f>Setup!B18</f>
        <v>J</v>
      </c>
      <c r="C94" s="42">
        <f>C93-1</f>
        <v>-4</v>
      </c>
      <c r="D94" s="55">
        <f>COUNTIF('Fixtures (10)'!L$6:L$15,B94)+COUNTIF('Fixtures (10)'!O$6:O$15,B94)</f>
        <v>4</v>
      </c>
      <c r="E94" s="38">
        <f>F94+G94+H94</f>
        <v>0</v>
      </c>
      <c r="F94" s="38">
        <f t="shared" si="23"/>
        <v>0</v>
      </c>
      <c r="G94" s="38">
        <f t="shared" si="23"/>
        <v>0</v>
      </c>
      <c r="H94" s="38">
        <f t="shared" si="23"/>
        <v>0</v>
      </c>
      <c r="I94" s="38">
        <f t="shared" si="23"/>
        <v>0</v>
      </c>
      <c r="J94" s="38">
        <f t="shared" si="23"/>
        <v>0</v>
      </c>
      <c r="K94" s="38">
        <f t="shared" si="23"/>
        <v>0</v>
      </c>
      <c r="L94" s="66">
        <f t="shared" si="23"/>
        <v>0</v>
      </c>
      <c r="M94" s="63">
        <f>N94+O94+P94</f>
        <v>0</v>
      </c>
      <c r="N94" s="38">
        <f>SUMPRODUCT(('Fixtures (10)'!L$6:L$15=Calcs!B94)*('Fixtures (10)'!M$6:M$15&gt;'Fixtures (10)'!N$6:N$15))</f>
        <v>0</v>
      </c>
      <c r="O94" s="38">
        <f>SUMPRODUCT(('Fixtures (10)'!L$6:L$15=Calcs!B94)*('Fixtures (10)'!M$6:M$15='Fixtures (10)'!N$6:N$15)*('Fixtures (10)'!M$6:M$15&lt;&gt;""))</f>
        <v>0</v>
      </c>
      <c r="P94" s="38">
        <f>SUMPRODUCT(('Fixtures (10)'!L$6:L$15=Calcs!B94)*('Fixtures (10)'!M$6:M$15&lt;'Fixtures (10)'!N$6:N$15))</f>
        <v>0</v>
      </c>
      <c r="Q94" s="38">
        <f>SUMIF('Fixtures (10)'!L$6:L$15,Calcs!B94,'Fixtures (10)'!M$6:M$15)</f>
        <v>0</v>
      </c>
      <c r="R94" s="38">
        <f>SUMIF('Fixtures (10)'!L$6:L$15,Calcs!B94,'Fixtures (10)'!N$6:N$15)</f>
        <v>0</v>
      </c>
      <c r="S94" s="38">
        <f>Q94-R94</f>
        <v>0</v>
      </c>
      <c r="T94" s="66">
        <f>N94*3+O94*1</f>
        <v>0</v>
      </c>
      <c r="U94" s="63">
        <f>V94+W94+X94</f>
        <v>0</v>
      </c>
      <c r="V94" s="38">
        <f>SUMPRODUCT(('Fixtures (10)'!O$6:O$15=Calcs!B94)*('Fixtures (10)'!M$6:M$15&lt;'Fixtures (10)'!N$6:N$15))</f>
        <v>0</v>
      </c>
      <c r="W94" s="38">
        <f>SUMPRODUCT(('Fixtures (10)'!O$6:O$15=Calcs!B94)*('Fixtures (10)'!M$6:M$15='Fixtures (10)'!N$6:N$15)*('Fixtures (10)'!N$6:N$15&lt;&gt;""))</f>
        <v>0</v>
      </c>
      <c r="X94" s="38">
        <f>SUMPRODUCT(('Fixtures (10)'!O$6:O$15=Calcs!B94)*('Fixtures (10)'!N$6:N$15&lt;'Fixtures (10)'!M$6:M$15))</f>
        <v>0</v>
      </c>
      <c r="Y94" s="38">
        <f>SUMIF('Fixtures (10)'!O$6:O$15,Calcs!B94,'Fixtures (10)'!N$6:N$15)</f>
        <v>0</v>
      </c>
      <c r="Z94" s="38">
        <f>SUMIF('Fixtures (10)'!O$6:O$15,Calcs!B94,'Fixtures (10)'!M$6:M$15)</f>
        <v>0</v>
      </c>
      <c r="AA94" s="38">
        <f>Y94-Z94</f>
        <v>0</v>
      </c>
      <c r="AB94" s="66">
        <f>V94*3+W94*1</f>
        <v>0</v>
      </c>
      <c r="AC94" s="63">
        <f>RANK(L94,L$90:L$94)</f>
        <v>1</v>
      </c>
      <c r="AD94" s="38">
        <f>SUMPRODUCT((L$90:L$94=L94)*(K$90:K$94&gt;K94))</f>
        <v>0</v>
      </c>
      <c r="AE94" s="38">
        <f>SUMPRODUCT((L$90:L$94=L94)*(K$90:K$94=K94)*(I$90:I$94&gt;I94))</f>
        <v>0</v>
      </c>
      <c r="AF94" s="66">
        <f>SUMPRODUCT((L$90:L$94=L94)*(K$90:K$94=K94)*(I$90:I$94=I94)*(C$90:C$94&gt;C94))</f>
        <v>4</v>
      </c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</row>
    <row r="96" spans="1:44" s="44" customFormat="1" ht="12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</row>
    <row r="97" ht="12" customHeight="1" thickBot="1"/>
    <row r="98" spans="1:44" s="64" customFormat="1" ht="12" customHeight="1" thickBot="1">
      <c r="A98" s="56" t="s">
        <v>73</v>
      </c>
      <c r="B98" s="24"/>
      <c r="C98" s="65"/>
      <c r="D98" s="97" t="s">
        <v>34</v>
      </c>
      <c r="E98" s="98"/>
      <c r="F98" s="98"/>
      <c r="G98" s="98"/>
      <c r="H98" s="98"/>
      <c r="I98" s="98"/>
      <c r="J98" s="98"/>
      <c r="K98" s="98"/>
      <c r="L98" s="99"/>
      <c r="M98" s="100" t="s">
        <v>6</v>
      </c>
      <c r="N98" s="101"/>
      <c r="O98" s="101"/>
      <c r="P98" s="101"/>
      <c r="Q98" s="101"/>
      <c r="R98" s="101"/>
      <c r="S98" s="101"/>
      <c r="T98" s="102"/>
      <c r="U98" s="100" t="s">
        <v>7</v>
      </c>
      <c r="V98" s="101"/>
      <c r="W98" s="101"/>
      <c r="X98" s="101"/>
      <c r="Y98" s="101"/>
      <c r="Z98" s="101"/>
      <c r="AA98" s="101"/>
      <c r="AB98" s="102"/>
      <c r="AC98" s="62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</row>
    <row r="99" spans="1:32" s="67" customFormat="1" ht="12" customHeight="1">
      <c r="A99" s="57" t="s">
        <v>22</v>
      </c>
      <c r="B99" s="60" t="s">
        <v>23</v>
      </c>
      <c r="C99" s="61" t="s">
        <v>23</v>
      </c>
      <c r="D99" s="57" t="s">
        <v>24</v>
      </c>
      <c r="E99" s="60" t="s">
        <v>25</v>
      </c>
      <c r="F99" s="60" t="s">
        <v>26</v>
      </c>
      <c r="G99" s="60" t="s">
        <v>11</v>
      </c>
      <c r="H99" s="60" t="s">
        <v>19</v>
      </c>
      <c r="I99" s="60" t="s">
        <v>13</v>
      </c>
      <c r="J99" s="60" t="s">
        <v>8</v>
      </c>
      <c r="K99" s="60" t="s">
        <v>27</v>
      </c>
      <c r="L99" s="61" t="s">
        <v>28</v>
      </c>
      <c r="M99" s="57" t="s">
        <v>25</v>
      </c>
      <c r="N99" s="60" t="s">
        <v>26</v>
      </c>
      <c r="O99" s="60" t="s">
        <v>11</v>
      </c>
      <c r="P99" s="60" t="s">
        <v>19</v>
      </c>
      <c r="Q99" s="60" t="s">
        <v>13</v>
      </c>
      <c r="R99" s="60" t="s">
        <v>8</v>
      </c>
      <c r="S99" s="60" t="s">
        <v>27</v>
      </c>
      <c r="T99" s="61" t="s">
        <v>28</v>
      </c>
      <c r="U99" s="57" t="s">
        <v>25</v>
      </c>
      <c r="V99" s="60" t="s">
        <v>26</v>
      </c>
      <c r="W99" s="60" t="s">
        <v>11</v>
      </c>
      <c r="X99" s="60" t="s">
        <v>19</v>
      </c>
      <c r="Y99" s="60" t="s">
        <v>13</v>
      </c>
      <c r="Z99" s="60" t="s">
        <v>8</v>
      </c>
      <c r="AA99" s="60" t="s">
        <v>27</v>
      </c>
      <c r="AB99" s="61" t="s">
        <v>28</v>
      </c>
      <c r="AC99" s="57" t="s">
        <v>29</v>
      </c>
      <c r="AD99" s="60" t="s">
        <v>30</v>
      </c>
      <c r="AE99" s="60" t="s">
        <v>31</v>
      </c>
      <c r="AF99" s="61" t="s">
        <v>32</v>
      </c>
    </row>
    <row r="100" spans="1:32" s="24" customFormat="1" ht="12" customHeight="1">
      <c r="A100" s="62">
        <f aca="true" t="shared" si="24" ref="A100:A105">AC100+AD100+AE100+AF100</f>
        <v>1</v>
      </c>
      <c r="B100" s="24" t="str">
        <f>Setup!B9</f>
        <v>A</v>
      </c>
      <c r="C100" s="40">
        <f>Setup!C5</f>
        <v>0</v>
      </c>
      <c r="D100" s="54">
        <f>COUNTIF('Fixtures (11)'!D$6:D$20,B100)+COUNTIF('Fixtures (11)'!G$6:G$20,B100)</f>
        <v>5</v>
      </c>
      <c r="E100" s="24">
        <f aca="true" t="shared" si="25" ref="E100:E105">F100+G100+H100</f>
        <v>0</v>
      </c>
      <c r="F100" s="24">
        <f aca="true" t="shared" si="26" ref="F100:L105">N100+V100</f>
        <v>0</v>
      </c>
      <c r="G100" s="24">
        <f t="shared" si="26"/>
        <v>0</v>
      </c>
      <c r="H100" s="24">
        <f t="shared" si="26"/>
        <v>0</v>
      </c>
      <c r="I100" s="24">
        <f t="shared" si="26"/>
        <v>0</v>
      </c>
      <c r="J100" s="24">
        <f t="shared" si="26"/>
        <v>0</v>
      </c>
      <c r="K100" s="24">
        <f t="shared" si="26"/>
        <v>0</v>
      </c>
      <c r="L100" s="65">
        <f t="shared" si="26"/>
        <v>0</v>
      </c>
      <c r="M100" s="62">
        <f aca="true" t="shared" si="27" ref="M100:M105">N100+O100+P100</f>
        <v>0</v>
      </c>
      <c r="N100" s="24">
        <f>SUMPRODUCT(('Fixtures (11)'!D$6:D$20=Calcs!B100)*('Fixtures (11)'!E$6:E$20&gt;'Fixtures (11)'!F$6:F$20))</f>
        <v>0</v>
      </c>
      <c r="O100" s="24">
        <f>SUMPRODUCT(('Fixtures (11)'!D$6:D$20=Calcs!B100)*('Fixtures (11)'!E$6:E$20='Fixtures (11)'!F$6:F$20)*('Fixtures (11)'!E$6:E$20&lt;&gt;""))</f>
        <v>0</v>
      </c>
      <c r="P100" s="24">
        <f>SUMPRODUCT(('Fixtures (11)'!D$6:D$20=Calcs!B100)*('Fixtures (11)'!E$6:E$20&lt;'Fixtures (11)'!F$6:F$20))</f>
        <v>0</v>
      </c>
      <c r="Q100" s="24">
        <f>SUMIF('Fixtures (11)'!D$6:D$20,Calcs!B100,'Fixtures (11)'!E$6:E$20)</f>
        <v>0</v>
      </c>
      <c r="R100" s="24">
        <f>SUMIF('Fixtures (11)'!D$6:D$20,Calcs!B100,'Fixtures (11)'!F$6:F$20)</f>
        <v>0</v>
      </c>
      <c r="S100" s="24">
        <f aca="true" t="shared" si="28" ref="S100:S105">Q100-R100</f>
        <v>0</v>
      </c>
      <c r="T100" s="65">
        <f aca="true" t="shared" si="29" ref="T100:T105">N100*3+O100*1</f>
        <v>0</v>
      </c>
      <c r="U100" s="62">
        <f aca="true" t="shared" si="30" ref="U100:U105">V100+W100+X100</f>
        <v>0</v>
      </c>
      <c r="V100" s="24">
        <f>SUMPRODUCT(('Fixtures (11)'!G$6:G$20=Calcs!B100)*('Fixtures (11)'!E$6:E$20&lt;'Fixtures (11)'!F$6:F$20))</f>
        <v>0</v>
      </c>
      <c r="W100" s="24">
        <f>SUMPRODUCT(('Fixtures (11)'!G$6:G$20=Calcs!B100)*('Fixtures (11)'!E$6:E$20='Fixtures (11)'!F$6:F$20)*('Fixtures (11)'!F$6:F$20&lt;&gt;""))</f>
        <v>0</v>
      </c>
      <c r="X100" s="24">
        <f>SUMPRODUCT(('Fixtures (11)'!G$6:G$20=Calcs!B100)*('Fixtures (11)'!F$6:F$20&lt;'Fixtures (11)'!E$6:E$20))</f>
        <v>0</v>
      </c>
      <c r="Y100" s="24">
        <f>SUMIF('Fixtures (11)'!G$6:G$20,Calcs!B100,'Fixtures (11)'!F$6:F$20)</f>
        <v>0</v>
      </c>
      <c r="Z100" s="24">
        <f>SUMIF('Fixtures (11)'!G$6:G$20,Calcs!B100,'Fixtures (11)'!E$6:E$20)</f>
        <v>0</v>
      </c>
      <c r="AA100" s="24">
        <f aca="true" t="shared" si="31" ref="AA100:AA105">Y100-Z100</f>
        <v>0</v>
      </c>
      <c r="AB100" s="65">
        <f aca="true" t="shared" si="32" ref="AB100:AB105">V100*3+W100*1</f>
        <v>0</v>
      </c>
      <c r="AC100" s="62">
        <f aca="true" t="shared" si="33" ref="AC100:AC105">RANK(L100,L$100:L$105)</f>
        <v>1</v>
      </c>
      <c r="AD100" s="24">
        <f aca="true" t="shared" si="34" ref="AD100:AD105">SUMPRODUCT((L$100:L$105=L100)*(K$100:K$105&gt;K100))</f>
        <v>0</v>
      </c>
      <c r="AE100" s="24">
        <f aca="true" t="shared" si="35" ref="AE100:AE105">SUMPRODUCT((L$100:L$105=L100)*(K$100:K$105=K100)*(I$100:I$105&gt;I100))</f>
        <v>0</v>
      </c>
      <c r="AF100" s="65">
        <f aca="true" t="shared" si="36" ref="AF100:AF105">SUMPRODUCT((L$100:L$105=L100)*(K$100:K$105=K100)*(I$100:I$105=I100)*(C$100:C$105&gt;C100))</f>
        <v>0</v>
      </c>
    </row>
    <row r="101" spans="1:32" s="24" customFormat="1" ht="12" customHeight="1">
      <c r="A101" s="62">
        <f t="shared" si="24"/>
        <v>2</v>
      </c>
      <c r="B101" s="24" t="str">
        <f>Setup!B10</f>
        <v>B</v>
      </c>
      <c r="C101" s="41">
        <f>C100-1</f>
        <v>-1</v>
      </c>
      <c r="D101" s="54">
        <f>COUNTIF('Fixtures (11)'!D$6:D$20,B101)+COUNTIF('Fixtures (11)'!G$6:G$20,B101)</f>
        <v>5</v>
      </c>
      <c r="E101" s="24">
        <f t="shared" si="25"/>
        <v>0</v>
      </c>
      <c r="F101" s="24">
        <f t="shared" si="26"/>
        <v>0</v>
      </c>
      <c r="G101" s="24">
        <f t="shared" si="26"/>
        <v>0</v>
      </c>
      <c r="H101" s="24">
        <f t="shared" si="26"/>
        <v>0</v>
      </c>
      <c r="I101" s="24">
        <f t="shared" si="26"/>
        <v>0</v>
      </c>
      <c r="J101" s="24">
        <f t="shared" si="26"/>
        <v>0</v>
      </c>
      <c r="K101" s="24">
        <f t="shared" si="26"/>
        <v>0</v>
      </c>
      <c r="L101" s="65">
        <f t="shared" si="26"/>
        <v>0</v>
      </c>
      <c r="M101" s="62">
        <f t="shared" si="27"/>
        <v>0</v>
      </c>
      <c r="N101" s="24">
        <f>SUMPRODUCT(('Fixtures (11)'!D$6:D$20=Calcs!B101)*('Fixtures (11)'!E$6:E$20&gt;'Fixtures (11)'!F$6:F$20))</f>
        <v>0</v>
      </c>
      <c r="O101" s="24">
        <f>SUMPRODUCT(('Fixtures (11)'!D$6:D$20=Calcs!B101)*('Fixtures (11)'!E$6:E$20='Fixtures (11)'!F$6:F$20)*('Fixtures (11)'!E$6:E$20&lt;&gt;""))</f>
        <v>0</v>
      </c>
      <c r="P101" s="24">
        <f>SUMPRODUCT(('Fixtures (11)'!D$6:D$20=Calcs!B101)*('Fixtures (11)'!E$6:E$20&lt;'Fixtures (11)'!F$6:F$20))</f>
        <v>0</v>
      </c>
      <c r="Q101" s="24">
        <f>SUMIF('Fixtures (11)'!D$6:D$20,Calcs!B101,'Fixtures (11)'!E$6:E$20)</f>
        <v>0</v>
      </c>
      <c r="R101" s="24">
        <f>SUMIF('Fixtures (11)'!D$6:D$20,Calcs!B101,'Fixtures (11)'!F$6:F$20)</f>
        <v>0</v>
      </c>
      <c r="S101" s="24">
        <f t="shared" si="28"/>
        <v>0</v>
      </c>
      <c r="T101" s="65">
        <f t="shared" si="29"/>
        <v>0</v>
      </c>
      <c r="U101" s="62">
        <f t="shared" si="30"/>
        <v>0</v>
      </c>
      <c r="V101" s="24">
        <f>SUMPRODUCT(('Fixtures (11)'!G$6:G$20=Calcs!B101)*('Fixtures (11)'!E$6:E$20&lt;'Fixtures (11)'!F$6:F$20))</f>
        <v>0</v>
      </c>
      <c r="W101" s="24">
        <f>SUMPRODUCT(('Fixtures (11)'!G$6:G$20=Calcs!B101)*('Fixtures (11)'!E$6:E$20='Fixtures (11)'!F$6:F$20)*('Fixtures (11)'!F$6:F$20&lt;&gt;""))</f>
        <v>0</v>
      </c>
      <c r="X101" s="24">
        <f>SUMPRODUCT(('Fixtures (11)'!G$6:G$20=Calcs!B101)*('Fixtures (11)'!F$6:F$20&lt;'Fixtures (11)'!E$6:E$20))</f>
        <v>0</v>
      </c>
      <c r="Y101" s="24">
        <f>SUMIF('Fixtures (11)'!G$6:G$20,Calcs!B101,'Fixtures (11)'!F$6:F$20)</f>
        <v>0</v>
      </c>
      <c r="Z101" s="24">
        <f>SUMIF('Fixtures (11)'!G$6:G$20,Calcs!B101,'Fixtures (11)'!E$6:E$20)</f>
        <v>0</v>
      </c>
      <c r="AA101" s="24">
        <f t="shared" si="31"/>
        <v>0</v>
      </c>
      <c r="AB101" s="65">
        <f t="shared" si="32"/>
        <v>0</v>
      </c>
      <c r="AC101" s="62">
        <f t="shared" si="33"/>
        <v>1</v>
      </c>
      <c r="AD101" s="24">
        <f t="shared" si="34"/>
        <v>0</v>
      </c>
      <c r="AE101" s="24">
        <f t="shared" si="35"/>
        <v>0</v>
      </c>
      <c r="AF101" s="65">
        <f t="shared" si="36"/>
        <v>1</v>
      </c>
    </row>
    <row r="102" spans="1:32" s="24" customFormat="1" ht="12" customHeight="1">
      <c r="A102" s="62">
        <f t="shared" si="24"/>
        <v>3</v>
      </c>
      <c r="B102" s="24" t="str">
        <f>Setup!B11</f>
        <v>C</v>
      </c>
      <c r="C102" s="41">
        <f>C101-1</f>
        <v>-2</v>
      </c>
      <c r="D102" s="54">
        <f>COUNTIF('Fixtures (11)'!D$6:D$20,B102)+COUNTIF('Fixtures (11)'!G$6:G$20,B102)</f>
        <v>5</v>
      </c>
      <c r="E102" s="24">
        <f t="shared" si="25"/>
        <v>0</v>
      </c>
      <c r="F102" s="24">
        <f t="shared" si="26"/>
        <v>0</v>
      </c>
      <c r="G102" s="24">
        <f t="shared" si="26"/>
        <v>0</v>
      </c>
      <c r="H102" s="24">
        <f t="shared" si="26"/>
        <v>0</v>
      </c>
      <c r="I102" s="24">
        <f t="shared" si="26"/>
        <v>0</v>
      </c>
      <c r="J102" s="24">
        <f t="shared" si="26"/>
        <v>0</v>
      </c>
      <c r="K102" s="24">
        <f t="shared" si="26"/>
        <v>0</v>
      </c>
      <c r="L102" s="65">
        <f t="shared" si="26"/>
        <v>0</v>
      </c>
      <c r="M102" s="62">
        <f t="shared" si="27"/>
        <v>0</v>
      </c>
      <c r="N102" s="24">
        <f>SUMPRODUCT(('Fixtures (11)'!D$6:D$20=Calcs!B102)*('Fixtures (11)'!E$6:E$20&gt;'Fixtures (11)'!F$6:F$20))</f>
        <v>0</v>
      </c>
      <c r="O102" s="24">
        <f>SUMPRODUCT(('Fixtures (11)'!D$6:D$20=Calcs!B102)*('Fixtures (11)'!E$6:E$20='Fixtures (11)'!F$6:F$20)*('Fixtures (11)'!E$6:E$20&lt;&gt;""))</f>
        <v>0</v>
      </c>
      <c r="P102" s="24">
        <f>SUMPRODUCT(('Fixtures (11)'!D$6:D$20=Calcs!B102)*('Fixtures (11)'!E$6:E$20&lt;'Fixtures (11)'!F$6:F$20))</f>
        <v>0</v>
      </c>
      <c r="Q102" s="24">
        <f>SUMIF('Fixtures (11)'!D$6:D$20,Calcs!B102,'Fixtures (11)'!E$6:E$20)</f>
        <v>0</v>
      </c>
      <c r="R102" s="24">
        <f>SUMIF('Fixtures (11)'!D$6:D$20,Calcs!B102,'Fixtures (11)'!F$6:F$20)</f>
        <v>0</v>
      </c>
      <c r="S102" s="24">
        <f t="shared" si="28"/>
        <v>0</v>
      </c>
      <c r="T102" s="65">
        <f t="shared" si="29"/>
        <v>0</v>
      </c>
      <c r="U102" s="62">
        <f t="shared" si="30"/>
        <v>0</v>
      </c>
      <c r="V102" s="24">
        <f>SUMPRODUCT(('Fixtures (11)'!G$6:G$20=Calcs!B102)*('Fixtures (11)'!E$6:E$20&lt;'Fixtures (11)'!F$6:F$20))</f>
        <v>0</v>
      </c>
      <c r="W102" s="24">
        <f>SUMPRODUCT(('Fixtures (11)'!G$6:G$20=Calcs!B102)*('Fixtures (11)'!E$6:E$20='Fixtures (11)'!F$6:F$20)*('Fixtures (11)'!F$6:F$20&lt;&gt;""))</f>
        <v>0</v>
      </c>
      <c r="X102" s="24">
        <f>SUMPRODUCT(('Fixtures (11)'!G$6:G$20=Calcs!B102)*('Fixtures (11)'!F$6:F$20&lt;'Fixtures (11)'!E$6:E$20))</f>
        <v>0</v>
      </c>
      <c r="Y102" s="24">
        <f>SUMIF('Fixtures (11)'!G$6:G$20,Calcs!B102,'Fixtures (11)'!F$6:F$20)</f>
        <v>0</v>
      </c>
      <c r="Z102" s="24">
        <f>SUMIF('Fixtures (11)'!G$6:G$20,Calcs!B102,'Fixtures (11)'!E$6:E$20)</f>
        <v>0</v>
      </c>
      <c r="AA102" s="24">
        <f t="shared" si="31"/>
        <v>0</v>
      </c>
      <c r="AB102" s="65">
        <f t="shared" si="32"/>
        <v>0</v>
      </c>
      <c r="AC102" s="62">
        <f t="shared" si="33"/>
        <v>1</v>
      </c>
      <c r="AD102" s="24">
        <f t="shared" si="34"/>
        <v>0</v>
      </c>
      <c r="AE102" s="24">
        <f t="shared" si="35"/>
        <v>0</v>
      </c>
      <c r="AF102" s="65">
        <f t="shared" si="36"/>
        <v>2</v>
      </c>
    </row>
    <row r="103" spans="1:32" s="24" customFormat="1" ht="12" customHeight="1">
      <c r="A103" s="62">
        <f t="shared" si="24"/>
        <v>4</v>
      </c>
      <c r="B103" s="24" t="str">
        <f>Setup!B12</f>
        <v>D</v>
      </c>
      <c r="C103" s="41">
        <f>C102-1</f>
        <v>-3</v>
      </c>
      <c r="D103" s="54">
        <f>COUNTIF('Fixtures (11)'!D$6:D$20,B103)+COUNTIF('Fixtures (11)'!G$6:G$20,B103)</f>
        <v>5</v>
      </c>
      <c r="E103" s="24">
        <f t="shared" si="25"/>
        <v>0</v>
      </c>
      <c r="F103" s="24">
        <f t="shared" si="26"/>
        <v>0</v>
      </c>
      <c r="G103" s="24">
        <f t="shared" si="26"/>
        <v>0</v>
      </c>
      <c r="H103" s="24">
        <f t="shared" si="26"/>
        <v>0</v>
      </c>
      <c r="I103" s="24">
        <f t="shared" si="26"/>
        <v>0</v>
      </c>
      <c r="J103" s="24">
        <f t="shared" si="26"/>
        <v>0</v>
      </c>
      <c r="K103" s="24">
        <f t="shared" si="26"/>
        <v>0</v>
      </c>
      <c r="L103" s="65">
        <f t="shared" si="26"/>
        <v>0</v>
      </c>
      <c r="M103" s="62">
        <f t="shared" si="27"/>
        <v>0</v>
      </c>
      <c r="N103" s="24">
        <f>SUMPRODUCT(('Fixtures (11)'!D$6:D$20=Calcs!B103)*('Fixtures (11)'!E$6:E$20&gt;'Fixtures (11)'!F$6:F$20))</f>
        <v>0</v>
      </c>
      <c r="O103" s="24">
        <f>SUMPRODUCT(('Fixtures (11)'!D$6:D$20=Calcs!B103)*('Fixtures (11)'!E$6:E$20='Fixtures (11)'!F$6:F$20)*('Fixtures (11)'!E$6:E$20&lt;&gt;""))</f>
        <v>0</v>
      </c>
      <c r="P103" s="24">
        <f>SUMPRODUCT(('Fixtures (11)'!D$6:D$20=Calcs!B103)*('Fixtures (11)'!E$6:E$20&lt;'Fixtures (11)'!F$6:F$20))</f>
        <v>0</v>
      </c>
      <c r="Q103" s="24">
        <f>SUMIF('Fixtures (11)'!D$6:D$20,Calcs!B103,'Fixtures (11)'!E$6:E$20)</f>
        <v>0</v>
      </c>
      <c r="R103" s="24">
        <f>SUMIF('Fixtures (11)'!D$6:D$20,Calcs!B103,'Fixtures (11)'!F$6:F$20)</f>
        <v>0</v>
      </c>
      <c r="S103" s="24">
        <f t="shared" si="28"/>
        <v>0</v>
      </c>
      <c r="T103" s="65">
        <f t="shared" si="29"/>
        <v>0</v>
      </c>
      <c r="U103" s="62">
        <f t="shared" si="30"/>
        <v>0</v>
      </c>
      <c r="V103" s="24">
        <f>SUMPRODUCT(('Fixtures (11)'!G$6:G$20=Calcs!B103)*('Fixtures (11)'!E$6:E$20&lt;'Fixtures (11)'!F$6:F$20))</f>
        <v>0</v>
      </c>
      <c r="W103" s="24">
        <f>SUMPRODUCT(('Fixtures (11)'!G$6:G$20=Calcs!B103)*('Fixtures (11)'!E$6:E$20='Fixtures (11)'!F$6:F$20)*('Fixtures (11)'!F$6:F$20&lt;&gt;""))</f>
        <v>0</v>
      </c>
      <c r="X103" s="24">
        <f>SUMPRODUCT(('Fixtures (11)'!G$6:G$20=Calcs!B103)*('Fixtures (11)'!F$6:F$20&lt;'Fixtures (11)'!E$6:E$20))</f>
        <v>0</v>
      </c>
      <c r="Y103" s="24">
        <f>SUMIF('Fixtures (11)'!G$6:G$20,Calcs!B103,'Fixtures (11)'!F$6:F$20)</f>
        <v>0</v>
      </c>
      <c r="Z103" s="24">
        <f>SUMIF('Fixtures (11)'!G$6:G$20,Calcs!B103,'Fixtures (11)'!E$6:E$20)</f>
        <v>0</v>
      </c>
      <c r="AA103" s="24">
        <f t="shared" si="31"/>
        <v>0</v>
      </c>
      <c r="AB103" s="65">
        <f t="shared" si="32"/>
        <v>0</v>
      </c>
      <c r="AC103" s="62">
        <f t="shared" si="33"/>
        <v>1</v>
      </c>
      <c r="AD103" s="24">
        <f t="shared" si="34"/>
        <v>0</v>
      </c>
      <c r="AE103" s="24">
        <f t="shared" si="35"/>
        <v>0</v>
      </c>
      <c r="AF103" s="65">
        <f t="shared" si="36"/>
        <v>3</v>
      </c>
    </row>
    <row r="104" spans="1:32" s="24" customFormat="1" ht="12" customHeight="1">
      <c r="A104" s="62">
        <f t="shared" si="24"/>
        <v>5</v>
      </c>
      <c r="B104" s="24" t="str">
        <f>Setup!B13</f>
        <v>E</v>
      </c>
      <c r="C104" s="41">
        <f>C103-1</f>
        <v>-4</v>
      </c>
      <c r="D104" s="54">
        <f>COUNTIF('Fixtures (11)'!D$6:D$20,B104)+COUNTIF('Fixtures (11)'!G$6:G$20,B104)</f>
        <v>5</v>
      </c>
      <c r="E104" s="24">
        <f t="shared" si="25"/>
        <v>0</v>
      </c>
      <c r="F104" s="24">
        <f t="shared" si="26"/>
        <v>0</v>
      </c>
      <c r="G104" s="24">
        <f t="shared" si="26"/>
        <v>0</v>
      </c>
      <c r="H104" s="24">
        <f t="shared" si="26"/>
        <v>0</v>
      </c>
      <c r="I104" s="24">
        <f t="shared" si="26"/>
        <v>0</v>
      </c>
      <c r="J104" s="24">
        <f t="shared" si="26"/>
        <v>0</v>
      </c>
      <c r="K104" s="24">
        <f t="shared" si="26"/>
        <v>0</v>
      </c>
      <c r="L104" s="65">
        <f t="shared" si="26"/>
        <v>0</v>
      </c>
      <c r="M104" s="62">
        <f t="shared" si="27"/>
        <v>0</v>
      </c>
      <c r="N104" s="24">
        <f>SUMPRODUCT(('Fixtures (11)'!D$6:D$20=Calcs!B104)*('Fixtures (11)'!E$6:E$20&gt;'Fixtures (11)'!F$6:F$20))</f>
        <v>0</v>
      </c>
      <c r="O104" s="24">
        <f>SUMPRODUCT(('Fixtures (11)'!D$6:D$20=Calcs!B104)*('Fixtures (11)'!E$6:E$20='Fixtures (11)'!F$6:F$20)*('Fixtures (11)'!E$6:E$20&lt;&gt;""))</f>
        <v>0</v>
      </c>
      <c r="P104" s="24">
        <f>SUMPRODUCT(('Fixtures (11)'!D$6:D$20=Calcs!B104)*('Fixtures (11)'!E$6:E$20&lt;'Fixtures (11)'!F$6:F$20))</f>
        <v>0</v>
      </c>
      <c r="Q104" s="24">
        <f>SUMIF('Fixtures (11)'!D$6:D$20,Calcs!B104,'Fixtures (11)'!E$6:E$20)</f>
        <v>0</v>
      </c>
      <c r="R104" s="24">
        <f>SUMIF('Fixtures (11)'!D$6:D$20,Calcs!B104,'Fixtures (11)'!F$6:F$20)</f>
        <v>0</v>
      </c>
      <c r="S104" s="24">
        <f t="shared" si="28"/>
        <v>0</v>
      </c>
      <c r="T104" s="65">
        <f t="shared" si="29"/>
        <v>0</v>
      </c>
      <c r="U104" s="62">
        <f t="shared" si="30"/>
        <v>0</v>
      </c>
      <c r="V104" s="24">
        <f>SUMPRODUCT(('Fixtures (11)'!G$6:G$20=Calcs!B104)*('Fixtures (11)'!E$6:E$20&lt;'Fixtures (11)'!F$6:F$20))</f>
        <v>0</v>
      </c>
      <c r="W104" s="24">
        <f>SUMPRODUCT(('Fixtures (11)'!G$6:G$20=Calcs!B104)*('Fixtures (11)'!E$6:E$20='Fixtures (11)'!F$6:F$20)*('Fixtures (11)'!F$6:F$20&lt;&gt;""))</f>
        <v>0</v>
      </c>
      <c r="X104" s="24">
        <f>SUMPRODUCT(('Fixtures (11)'!G$6:G$20=Calcs!B104)*('Fixtures (11)'!F$6:F$20&lt;'Fixtures (11)'!E$6:E$20))</f>
        <v>0</v>
      </c>
      <c r="Y104" s="24">
        <f>SUMIF('Fixtures (11)'!G$6:G$20,Calcs!B104,'Fixtures (11)'!F$6:F$20)</f>
        <v>0</v>
      </c>
      <c r="Z104" s="24">
        <f>SUMIF('Fixtures (11)'!G$6:G$20,Calcs!B104,'Fixtures (11)'!E$6:E$20)</f>
        <v>0</v>
      </c>
      <c r="AA104" s="24">
        <f t="shared" si="31"/>
        <v>0</v>
      </c>
      <c r="AB104" s="65">
        <f t="shared" si="32"/>
        <v>0</v>
      </c>
      <c r="AC104" s="62">
        <f t="shared" si="33"/>
        <v>1</v>
      </c>
      <c r="AD104" s="24">
        <f t="shared" si="34"/>
        <v>0</v>
      </c>
      <c r="AE104" s="24">
        <f t="shared" si="35"/>
        <v>0</v>
      </c>
      <c r="AF104" s="65">
        <f t="shared" si="36"/>
        <v>4</v>
      </c>
    </row>
    <row r="105" spans="1:32" s="24" customFormat="1" ht="12" customHeight="1" thickBot="1">
      <c r="A105" s="63">
        <f t="shared" si="24"/>
        <v>6</v>
      </c>
      <c r="B105" s="38" t="str">
        <f>Setup!B14</f>
        <v>F</v>
      </c>
      <c r="C105" s="42">
        <f>C104-1</f>
        <v>-5</v>
      </c>
      <c r="D105" s="55">
        <f>COUNTIF('Fixtures (11)'!D$6:D$20,B105)+COUNTIF('Fixtures (11)'!G$6:G$20,B105)</f>
        <v>5</v>
      </c>
      <c r="E105" s="38">
        <f t="shared" si="25"/>
        <v>0</v>
      </c>
      <c r="F105" s="38">
        <f t="shared" si="26"/>
        <v>0</v>
      </c>
      <c r="G105" s="38">
        <f t="shared" si="26"/>
        <v>0</v>
      </c>
      <c r="H105" s="38">
        <f t="shared" si="26"/>
        <v>0</v>
      </c>
      <c r="I105" s="38">
        <f t="shared" si="26"/>
        <v>0</v>
      </c>
      <c r="J105" s="38">
        <f t="shared" si="26"/>
        <v>0</v>
      </c>
      <c r="K105" s="38">
        <f t="shared" si="26"/>
        <v>0</v>
      </c>
      <c r="L105" s="66">
        <f t="shared" si="26"/>
        <v>0</v>
      </c>
      <c r="M105" s="63">
        <f t="shared" si="27"/>
        <v>0</v>
      </c>
      <c r="N105" s="38">
        <f>SUMPRODUCT(('Fixtures (11)'!D$6:D$20=Calcs!B105)*('Fixtures (11)'!E$6:E$20&gt;'Fixtures (11)'!F$6:F$20))</f>
        <v>0</v>
      </c>
      <c r="O105" s="38">
        <f>SUMPRODUCT(('Fixtures (11)'!D$6:D$20=Calcs!B105)*('Fixtures (11)'!E$6:E$20='Fixtures (11)'!F$6:F$20)*('Fixtures (11)'!E$6:E$20&lt;&gt;""))</f>
        <v>0</v>
      </c>
      <c r="P105" s="38">
        <f>SUMPRODUCT(('Fixtures (11)'!D$6:D$20=Calcs!B105)*('Fixtures (11)'!E$6:E$20&lt;'Fixtures (11)'!F$6:F$20))</f>
        <v>0</v>
      </c>
      <c r="Q105" s="38">
        <f>SUMIF('Fixtures (11)'!D$6:D$20,Calcs!B105,'Fixtures (11)'!E$6:E$20)</f>
        <v>0</v>
      </c>
      <c r="R105" s="38">
        <f>SUMIF('Fixtures (11)'!D$6:D$20,Calcs!B105,'Fixtures (11)'!F$6:F$20)</f>
        <v>0</v>
      </c>
      <c r="S105" s="38">
        <f t="shared" si="28"/>
        <v>0</v>
      </c>
      <c r="T105" s="66">
        <f t="shared" si="29"/>
        <v>0</v>
      </c>
      <c r="U105" s="63">
        <f t="shared" si="30"/>
        <v>0</v>
      </c>
      <c r="V105" s="38">
        <f>SUMPRODUCT(('Fixtures (11)'!G$6:G$20=Calcs!B105)*('Fixtures (11)'!E$6:E$20&lt;'Fixtures (11)'!F$6:F$20))</f>
        <v>0</v>
      </c>
      <c r="W105" s="38">
        <f>SUMPRODUCT(('Fixtures (11)'!G$6:G$20=Calcs!B105)*('Fixtures (11)'!E$6:E$20='Fixtures (11)'!F$6:F$20)*('Fixtures (11)'!F$6:F$20&lt;&gt;""))</f>
        <v>0</v>
      </c>
      <c r="X105" s="38">
        <f>SUMPRODUCT(('Fixtures (11)'!G$6:G$20=Calcs!B105)*('Fixtures (11)'!F$6:F$20&lt;'Fixtures (11)'!E$6:E$20))</f>
        <v>0</v>
      </c>
      <c r="Y105" s="38">
        <f>SUMIF('Fixtures (11)'!G$6:G$20,Calcs!B105,'Fixtures (11)'!F$6:F$20)</f>
        <v>0</v>
      </c>
      <c r="Z105" s="38">
        <f>SUMIF('Fixtures (11)'!G$6:G$20,Calcs!B105,'Fixtures (11)'!E$6:E$20)</f>
        <v>0</v>
      </c>
      <c r="AA105" s="38">
        <f t="shared" si="31"/>
        <v>0</v>
      </c>
      <c r="AB105" s="66">
        <f t="shared" si="32"/>
        <v>0</v>
      </c>
      <c r="AC105" s="63">
        <f t="shared" si="33"/>
        <v>1</v>
      </c>
      <c r="AD105" s="38">
        <f t="shared" si="34"/>
        <v>0</v>
      </c>
      <c r="AE105" s="38">
        <f t="shared" si="35"/>
        <v>0</v>
      </c>
      <c r="AF105" s="66">
        <f t="shared" si="36"/>
        <v>5</v>
      </c>
    </row>
    <row r="106" spans="1:44" s="64" customFormat="1" ht="12" customHeight="1" thickBo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</row>
    <row r="107" spans="1:44" s="64" customFormat="1" ht="12" customHeight="1" thickBot="1">
      <c r="A107" s="56" t="s">
        <v>74</v>
      </c>
      <c r="B107" s="24"/>
      <c r="C107" s="65"/>
      <c r="D107" s="97" t="s">
        <v>34</v>
      </c>
      <c r="E107" s="98"/>
      <c r="F107" s="98"/>
      <c r="G107" s="98"/>
      <c r="H107" s="98"/>
      <c r="I107" s="98"/>
      <c r="J107" s="98"/>
      <c r="K107" s="98"/>
      <c r="L107" s="99"/>
      <c r="M107" s="100" t="s">
        <v>6</v>
      </c>
      <c r="N107" s="101"/>
      <c r="O107" s="101"/>
      <c r="P107" s="101"/>
      <c r="Q107" s="101"/>
      <c r="R107" s="101"/>
      <c r="S107" s="101"/>
      <c r="T107" s="102"/>
      <c r="U107" s="100" t="s">
        <v>7</v>
      </c>
      <c r="V107" s="101"/>
      <c r="W107" s="101"/>
      <c r="X107" s="101"/>
      <c r="Y107" s="101"/>
      <c r="Z107" s="101"/>
      <c r="AA107" s="101"/>
      <c r="AB107" s="102"/>
      <c r="AC107" s="62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</row>
    <row r="108" spans="1:32" s="67" customFormat="1" ht="12" customHeight="1">
      <c r="A108" s="57" t="s">
        <v>22</v>
      </c>
      <c r="B108" s="60" t="s">
        <v>23</v>
      </c>
      <c r="C108" s="61" t="s">
        <v>23</v>
      </c>
      <c r="D108" s="57" t="s">
        <v>24</v>
      </c>
      <c r="E108" s="60" t="s">
        <v>25</v>
      </c>
      <c r="F108" s="60" t="s">
        <v>26</v>
      </c>
      <c r="G108" s="60" t="s">
        <v>11</v>
      </c>
      <c r="H108" s="60" t="s">
        <v>19</v>
      </c>
      <c r="I108" s="60" t="s">
        <v>13</v>
      </c>
      <c r="J108" s="60" t="s">
        <v>8</v>
      </c>
      <c r="K108" s="60" t="s">
        <v>27</v>
      </c>
      <c r="L108" s="61" t="s">
        <v>28</v>
      </c>
      <c r="M108" s="57" t="s">
        <v>25</v>
      </c>
      <c r="N108" s="60" t="s">
        <v>26</v>
      </c>
      <c r="O108" s="60" t="s">
        <v>11</v>
      </c>
      <c r="P108" s="60" t="s">
        <v>19</v>
      </c>
      <c r="Q108" s="60" t="s">
        <v>13</v>
      </c>
      <c r="R108" s="60" t="s">
        <v>8</v>
      </c>
      <c r="S108" s="60" t="s">
        <v>27</v>
      </c>
      <c r="T108" s="61" t="s">
        <v>28</v>
      </c>
      <c r="U108" s="57" t="s">
        <v>25</v>
      </c>
      <c r="V108" s="60" t="s">
        <v>26</v>
      </c>
      <c r="W108" s="60" t="s">
        <v>11</v>
      </c>
      <c r="X108" s="60" t="s">
        <v>19</v>
      </c>
      <c r="Y108" s="60" t="s">
        <v>13</v>
      </c>
      <c r="Z108" s="60" t="s">
        <v>8</v>
      </c>
      <c r="AA108" s="60" t="s">
        <v>27</v>
      </c>
      <c r="AB108" s="61" t="s">
        <v>28</v>
      </c>
      <c r="AC108" s="57" t="s">
        <v>29</v>
      </c>
      <c r="AD108" s="60" t="s">
        <v>30</v>
      </c>
      <c r="AE108" s="60" t="s">
        <v>31</v>
      </c>
      <c r="AF108" s="61" t="s">
        <v>32</v>
      </c>
    </row>
    <row r="109" spans="1:32" s="24" customFormat="1" ht="12" customHeight="1">
      <c r="A109" s="62">
        <f>AC109+AD109+AE109+AF109</f>
        <v>1</v>
      </c>
      <c r="B109" s="24" t="str">
        <f>Setup!B15</f>
        <v>G</v>
      </c>
      <c r="C109" s="40">
        <f>Setup!C5</f>
        <v>0</v>
      </c>
      <c r="D109" s="54">
        <f>COUNTIF('Fixtures (11)'!L$6:L$15,B109)+COUNTIF('Fixtures (11)'!O$6:O$15,B109)</f>
        <v>4</v>
      </c>
      <c r="E109" s="24">
        <f>F109+G109+H109</f>
        <v>0</v>
      </c>
      <c r="F109" s="24">
        <f aca="true" t="shared" si="37" ref="F109:L113">N109+V109</f>
        <v>0</v>
      </c>
      <c r="G109" s="24">
        <f t="shared" si="37"/>
        <v>0</v>
      </c>
      <c r="H109" s="24">
        <f t="shared" si="37"/>
        <v>0</v>
      </c>
      <c r="I109" s="24">
        <f t="shared" si="37"/>
        <v>0</v>
      </c>
      <c r="J109" s="24">
        <f t="shared" si="37"/>
        <v>0</v>
      </c>
      <c r="K109" s="24">
        <f t="shared" si="37"/>
        <v>0</v>
      </c>
      <c r="L109" s="65">
        <f t="shared" si="37"/>
        <v>0</v>
      </c>
      <c r="M109" s="62">
        <f>N109+O109+P109</f>
        <v>0</v>
      </c>
      <c r="N109" s="24">
        <f>SUMPRODUCT(('Fixtures (11)'!L$6:L$15=Calcs!B109)*('Fixtures (11)'!M$6:M$15&gt;'Fixtures (11)'!N$6:N$15))</f>
        <v>0</v>
      </c>
      <c r="O109" s="24">
        <f>SUMPRODUCT(('Fixtures (11)'!L$6:L$15=Calcs!B109)*('Fixtures (11)'!M$6:M$15='Fixtures (11)'!N$6:N$15)*('Fixtures (11)'!M$6:M$15&lt;&gt;""))</f>
        <v>0</v>
      </c>
      <c r="P109" s="24">
        <f>SUMPRODUCT(('Fixtures (11)'!L$6:L$15=Calcs!B109)*('Fixtures (11)'!M$6:M$15&lt;'Fixtures (11)'!N$6:N$15))</f>
        <v>0</v>
      </c>
      <c r="Q109" s="24">
        <f>SUMIF('Fixtures (11)'!L$6:L$15,Calcs!B109,'Fixtures (11)'!M$6:M$15)</f>
        <v>0</v>
      </c>
      <c r="R109" s="24">
        <f>SUMIF('Fixtures (11)'!L$6:L$15,Calcs!B109,'Fixtures (11)'!N$6:N$15)</f>
        <v>0</v>
      </c>
      <c r="S109" s="24">
        <f>Q109-R109</f>
        <v>0</v>
      </c>
      <c r="T109" s="65">
        <f>N109*3+O109*1</f>
        <v>0</v>
      </c>
      <c r="U109" s="62">
        <f>V109+W109+X109</f>
        <v>0</v>
      </c>
      <c r="V109" s="24">
        <f>SUMPRODUCT(('Fixtures (11)'!O$6:O$15=Calcs!B109)*('Fixtures (11)'!M$6:M$15&lt;'Fixtures (11)'!N$6:N$15))</f>
        <v>0</v>
      </c>
      <c r="W109" s="24">
        <f>SUMPRODUCT(('Fixtures (11)'!O$6:O$15=Calcs!B109)*('Fixtures (11)'!M$6:M$15='Fixtures (11)'!N$6:N$15)*('Fixtures (11)'!N$6:N$15&lt;&gt;""))</f>
        <v>0</v>
      </c>
      <c r="X109" s="24">
        <f>SUMPRODUCT(('Fixtures (11)'!O$6:O$15=Calcs!B109)*('Fixtures (11)'!N$6:N$15&lt;'Fixtures (11)'!M$6:M$15))</f>
        <v>0</v>
      </c>
      <c r="Y109" s="24">
        <f>SUMIF('Fixtures (11)'!O$6:O$15,Calcs!B109,'Fixtures (11)'!N$6:N$15)</f>
        <v>0</v>
      </c>
      <c r="Z109" s="24">
        <f>SUMIF('Fixtures (11)'!O$6:O$15,Calcs!B109,'Fixtures (11)'!M$6:M$15)</f>
        <v>0</v>
      </c>
      <c r="AA109" s="24">
        <f>Y109-Z109</f>
        <v>0</v>
      </c>
      <c r="AB109" s="65">
        <f>V109*3+W109*1</f>
        <v>0</v>
      </c>
      <c r="AC109" s="62">
        <f>RANK(L109,L$109:L$113)</f>
        <v>1</v>
      </c>
      <c r="AD109" s="24">
        <f>SUMPRODUCT((L$109:L$113=L109)*(K$109:K$113&gt;K109))</f>
        <v>0</v>
      </c>
      <c r="AE109" s="24">
        <f>SUMPRODUCT((L$109:L$113=L109)*(K$109:K$113=K109)*(I$109:I$113&gt;I109))</f>
        <v>0</v>
      </c>
      <c r="AF109" s="65">
        <f>SUMPRODUCT((L$109:L$113=L109)*(K$109:K$113=K109)*(I$109:I$113=I109)*(C$109:C$113&gt;C109))</f>
        <v>0</v>
      </c>
    </row>
    <row r="110" spans="1:32" s="24" customFormat="1" ht="12" customHeight="1">
      <c r="A110" s="62">
        <f>AC110+AD110+AE110+AF110</f>
        <v>2</v>
      </c>
      <c r="B110" s="24" t="str">
        <f>Setup!B16</f>
        <v>H</v>
      </c>
      <c r="C110" s="41">
        <f>C109-1</f>
        <v>-1</v>
      </c>
      <c r="D110" s="54">
        <f>COUNTIF('Fixtures (11)'!L$6:L$15,B110)+COUNTIF('Fixtures (11)'!O$6:O$15,B110)</f>
        <v>4</v>
      </c>
      <c r="E110" s="24">
        <f>F110+G110+H110</f>
        <v>0</v>
      </c>
      <c r="F110" s="24">
        <f t="shared" si="37"/>
        <v>0</v>
      </c>
      <c r="G110" s="24">
        <f t="shared" si="37"/>
        <v>0</v>
      </c>
      <c r="H110" s="24">
        <f t="shared" si="37"/>
        <v>0</v>
      </c>
      <c r="I110" s="24">
        <f t="shared" si="37"/>
        <v>0</v>
      </c>
      <c r="J110" s="24">
        <f t="shared" si="37"/>
        <v>0</v>
      </c>
      <c r="K110" s="24">
        <f t="shared" si="37"/>
        <v>0</v>
      </c>
      <c r="L110" s="65">
        <f t="shared" si="37"/>
        <v>0</v>
      </c>
      <c r="M110" s="62">
        <f>N110+O110+P110</f>
        <v>0</v>
      </c>
      <c r="N110" s="24">
        <f>SUMPRODUCT(('Fixtures (11)'!L$6:L$15=Calcs!B110)*('Fixtures (11)'!M$6:M$15&gt;'Fixtures (11)'!N$6:N$15))</f>
        <v>0</v>
      </c>
      <c r="O110" s="24">
        <f>SUMPRODUCT(('Fixtures (11)'!L$6:L$15=Calcs!B110)*('Fixtures (11)'!M$6:M$15='Fixtures (11)'!N$6:N$15)*('Fixtures (11)'!M$6:M$15&lt;&gt;""))</f>
        <v>0</v>
      </c>
      <c r="P110" s="24">
        <f>SUMPRODUCT(('Fixtures (11)'!L$6:L$15=Calcs!B110)*('Fixtures (11)'!M$6:M$15&lt;'Fixtures (11)'!N$6:N$15))</f>
        <v>0</v>
      </c>
      <c r="Q110" s="24">
        <f>SUMIF('Fixtures (11)'!L$6:L$15,Calcs!B110,'Fixtures (11)'!M$6:M$15)</f>
        <v>0</v>
      </c>
      <c r="R110" s="24">
        <f>SUMIF('Fixtures (11)'!L$6:L$15,Calcs!B110,'Fixtures (11)'!N$6:N$15)</f>
        <v>0</v>
      </c>
      <c r="S110" s="24">
        <f>Q110-R110</f>
        <v>0</v>
      </c>
      <c r="T110" s="65">
        <f>N110*3+O110*1</f>
        <v>0</v>
      </c>
      <c r="U110" s="62">
        <f>V110+W110+X110</f>
        <v>0</v>
      </c>
      <c r="V110" s="24">
        <f>SUMPRODUCT(('Fixtures (11)'!O$6:O$15=Calcs!B110)*('Fixtures (11)'!M$6:M$15&lt;'Fixtures (11)'!N$6:N$15))</f>
        <v>0</v>
      </c>
      <c r="W110" s="24">
        <f>SUMPRODUCT(('Fixtures (11)'!O$6:O$15=Calcs!B110)*('Fixtures (11)'!M$6:M$15='Fixtures (11)'!N$6:N$15)*('Fixtures (11)'!N$6:N$15&lt;&gt;""))</f>
        <v>0</v>
      </c>
      <c r="X110" s="24">
        <f>SUMPRODUCT(('Fixtures (11)'!O$6:O$15=Calcs!B110)*('Fixtures (11)'!N$6:N$15&lt;'Fixtures (11)'!M$6:M$15))</f>
        <v>0</v>
      </c>
      <c r="Y110" s="24">
        <f>SUMIF('Fixtures (11)'!O$6:O$15,Calcs!B110,'Fixtures (11)'!N$6:N$15)</f>
        <v>0</v>
      </c>
      <c r="Z110" s="24">
        <f>SUMIF('Fixtures (11)'!O$6:O$15,Calcs!B110,'Fixtures (11)'!M$6:M$15)</f>
        <v>0</v>
      </c>
      <c r="AA110" s="24">
        <f>Y110-Z110</f>
        <v>0</v>
      </c>
      <c r="AB110" s="65">
        <f>V110*3+W110*1</f>
        <v>0</v>
      </c>
      <c r="AC110" s="62">
        <f>RANK(L110,L$109:L$113)</f>
        <v>1</v>
      </c>
      <c r="AD110" s="24">
        <f>SUMPRODUCT((L$109:L$113=L110)*(K$109:K$113&gt;K110))</f>
        <v>0</v>
      </c>
      <c r="AE110" s="24">
        <f>SUMPRODUCT((L$109:L$113=L110)*(K$109:K$113=K110)*(I$109:I$113&gt;I110))</f>
        <v>0</v>
      </c>
      <c r="AF110" s="65">
        <f>SUMPRODUCT((L$109:L$113=L110)*(K$109:K$113=K110)*(I$109:I$113=I110)*(C$109:C$113&gt;C110))</f>
        <v>1</v>
      </c>
    </row>
    <row r="111" spans="1:32" s="24" customFormat="1" ht="12" customHeight="1">
      <c r="A111" s="62">
        <f>AC111+AD111+AE111+AF111</f>
        <v>3</v>
      </c>
      <c r="B111" s="24" t="str">
        <f>Setup!B17</f>
        <v>I</v>
      </c>
      <c r="C111" s="41">
        <f>C110-1</f>
        <v>-2</v>
      </c>
      <c r="D111" s="54">
        <f>COUNTIF('Fixtures (11)'!L$6:L$15,B111)+COUNTIF('Fixtures (11)'!O$6:O$15,B111)</f>
        <v>4</v>
      </c>
      <c r="E111" s="24">
        <f>F111+G111+H111</f>
        <v>0</v>
      </c>
      <c r="F111" s="24">
        <f t="shared" si="37"/>
        <v>0</v>
      </c>
      <c r="G111" s="24">
        <f t="shared" si="37"/>
        <v>0</v>
      </c>
      <c r="H111" s="24">
        <f t="shared" si="37"/>
        <v>0</v>
      </c>
      <c r="I111" s="24">
        <f t="shared" si="37"/>
        <v>0</v>
      </c>
      <c r="J111" s="24">
        <f t="shared" si="37"/>
        <v>0</v>
      </c>
      <c r="K111" s="24">
        <f t="shared" si="37"/>
        <v>0</v>
      </c>
      <c r="L111" s="65">
        <f t="shared" si="37"/>
        <v>0</v>
      </c>
      <c r="M111" s="62">
        <f>N111+O111+P111</f>
        <v>0</v>
      </c>
      <c r="N111" s="24">
        <f>SUMPRODUCT(('Fixtures (11)'!L$6:L$15=Calcs!B111)*('Fixtures (11)'!M$6:M$15&gt;'Fixtures (11)'!N$6:N$15))</f>
        <v>0</v>
      </c>
      <c r="O111" s="24">
        <f>SUMPRODUCT(('Fixtures (11)'!L$6:L$15=Calcs!B111)*('Fixtures (11)'!M$6:M$15='Fixtures (11)'!N$6:N$15)*('Fixtures (11)'!M$6:M$15&lt;&gt;""))</f>
        <v>0</v>
      </c>
      <c r="P111" s="24">
        <f>SUMPRODUCT(('Fixtures (11)'!L$6:L$15=Calcs!B111)*('Fixtures (11)'!M$6:M$15&lt;'Fixtures (11)'!N$6:N$15))</f>
        <v>0</v>
      </c>
      <c r="Q111" s="24">
        <f>SUMIF('Fixtures (11)'!L$6:L$15,Calcs!B111,'Fixtures (11)'!M$6:M$15)</f>
        <v>0</v>
      </c>
      <c r="R111" s="24">
        <f>SUMIF('Fixtures (11)'!L$6:L$15,Calcs!B111,'Fixtures (11)'!N$6:N$15)</f>
        <v>0</v>
      </c>
      <c r="S111" s="24">
        <f>Q111-R111</f>
        <v>0</v>
      </c>
      <c r="T111" s="65">
        <f>N111*3+O111*1</f>
        <v>0</v>
      </c>
      <c r="U111" s="62">
        <f>V111+W111+X111</f>
        <v>0</v>
      </c>
      <c r="V111" s="24">
        <f>SUMPRODUCT(('Fixtures (11)'!O$6:O$15=Calcs!B111)*('Fixtures (11)'!M$6:M$15&lt;'Fixtures (11)'!N$6:N$15))</f>
        <v>0</v>
      </c>
      <c r="W111" s="24">
        <f>SUMPRODUCT(('Fixtures (11)'!O$6:O$15=Calcs!B111)*('Fixtures (11)'!M$6:M$15='Fixtures (11)'!N$6:N$15)*('Fixtures (11)'!N$6:N$15&lt;&gt;""))</f>
        <v>0</v>
      </c>
      <c r="X111" s="24">
        <f>SUMPRODUCT(('Fixtures (11)'!O$6:O$15=Calcs!B111)*('Fixtures (11)'!N$6:N$15&lt;'Fixtures (11)'!M$6:M$15))</f>
        <v>0</v>
      </c>
      <c r="Y111" s="24">
        <f>SUMIF('Fixtures (11)'!O$6:O$15,Calcs!B111,'Fixtures (11)'!N$6:N$15)</f>
        <v>0</v>
      </c>
      <c r="Z111" s="24">
        <f>SUMIF('Fixtures (11)'!O$6:O$15,Calcs!B111,'Fixtures (11)'!M$6:M$15)</f>
        <v>0</v>
      </c>
      <c r="AA111" s="24">
        <f>Y111-Z111</f>
        <v>0</v>
      </c>
      <c r="AB111" s="65">
        <f>V111*3+W111*1</f>
        <v>0</v>
      </c>
      <c r="AC111" s="62">
        <f>RANK(L111,L$109:L$113)</f>
        <v>1</v>
      </c>
      <c r="AD111" s="24">
        <f>SUMPRODUCT((L$109:L$113=L111)*(K$109:K$113&gt;K111))</f>
        <v>0</v>
      </c>
      <c r="AE111" s="24">
        <f>SUMPRODUCT((L$109:L$113=L111)*(K$109:K$113=K111)*(I$109:I$113&gt;I111))</f>
        <v>0</v>
      </c>
      <c r="AF111" s="65">
        <f>SUMPRODUCT((L$109:L$113=L111)*(K$109:K$113=K111)*(I$109:I$113=I111)*(C$109:C$113&gt;C111))</f>
        <v>2</v>
      </c>
    </row>
    <row r="112" spans="1:32" s="68" customFormat="1" ht="12" customHeight="1">
      <c r="A112" s="62">
        <f>AC112+AD112+AE112+AF112</f>
        <v>4</v>
      </c>
      <c r="B112" s="24" t="str">
        <f>Setup!B18</f>
        <v>J</v>
      </c>
      <c r="C112" s="41">
        <f>C111-1</f>
        <v>-3</v>
      </c>
      <c r="D112" s="54">
        <f>COUNTIF('Fixtures (11)'!L$6:L$15,B112)+COUNTIF('Fixtures (11)'!O$6:O$15,B112)</f>
        <v>4</v>
      </c>
      <c r="E112" s="24">
        <f>F112+G112+H112</f>
        <v>0</v>
      </c>
      <c r="F112" s="24">
        <f t="shared" si="37"/>
        <v>0</v>
      </c>
      <c r="G112" s="24">
        <f t="shared" si="37"/>
        <v>0</v>
      </c>
      <c r="H112" s="24">
        <f t="shared" si="37"/>
        <v>0</v>
      </c>
      <c r="I112" s="24">
        <f t="shared" si="37"/>
        <v>0</v>
      </c>
      <c r="J112" s="24">
        <f t="shared" si="37"/>
        <v>0</v>
      </c>
      <c r="K112" s="24">
        <f t="shared" si="37"/>
        <v>0</v>
      </c>
      <c r="L112" s="65">
        <f t="shared" si="37"/>
        <v>0</v>
      </c>
      <c r="M112" s="62">
        <f>N112+O112+P112</f>
        <v>0</v>
      </c>
      <c r="N112" s="24">
        <f>SUMPRODUCT(('Fixtures (11)'!L$6:L$15=Calcs!B112)*('Fixtures (11)'!M$6:M$15&gt;'Fixtures (11)'!N$6:N$15))</f>
        <v>0</v>
      </c>
      <c r="O112" s="24">
        <f>SUMPRODUCT(('Fixtures (11)'!L$6:L$15=Calcs!B112)*('Fixtures (11)'!M$6:M$15='Fixtures (11)'!N$6:N$15)*('Fixtures (11)'!M$6:M$15&lt;&gt;""))</f>
        <v>0</v>
      </c>
      <c r="P112" s="24">
        <f>SUMPRODUCT(('Fixtures (11)'!L$6:L$15=Calcs!B112)*('Fixtures (11)'!M$6:M$15&lt;'Fixtures (11)'!N$6:N$15))</f>
        <v>0</v>
      </c>
      <c r="Q112" s="24">
        <f>SUMIF('Fixtures (11)'!L$6:L$15,Calcs!B112,'Fixtures (11)'!M$6:M$15)</f>
        <v>0</v>
      </c>
      <c r="R112" s="24">
        <f>SUMIF('Fixtures (11)'!L$6:L$15,Calcs!B112,'Fixtures (11)'!N$6:N$15)</f>
        <v>0</v>
      </c>
      <c r="S112" s="24">
        <f>Q112-R112</f>
        <v>0</v>
      </c>
      <c r="T112" s="65">
        <f>N112*3+O112*1</f>
        <v>0</v>
      </c>
      <c r="U112" s="62">
        <f>V112+W112+X112</f>
        <v>0</v>
      </c>
      <c r="V112" s="24">
        <f>SUMPRODUCT(('Fixtures (11)'!O$6:O$15=Calcs!B112)*('Fixtures (11)'!M$6:M$15&lt;'Fixtures (11)'!N$6:N$15))</f>
        <v>0</v>
      </c>
      <c r="W112" s="24">
        <f>SUMPRODUCT(('Fixtures (11)'!O$6:O$15=Calcs!B112)*('Fixtures (11)'!M$6:M$15='Fixtures (11)'!N$6:N$15)*('Fixtures (11)'!N$6:N$15&lt;&gt;""))</f>
        <v>0</v>
      </c>
      <c r="X112" s="24">
        <f>SUMPRODUCT(('Fixtures (11)'!O$6:O$15=Calcs!B112)*('Fixtures (11)'!N$6:N$15&lt;'Fixtures (11)'!M$6:M$15))</f>
        <v>0</v>
      </c>
      <c r="Y112" s="24">
        <f>SUMIF('Fixtures (11)'!O$6:O$15,Calcs!B112,'Fixtures (11)'!N$6:N$15)</f>
        <v>0</v>
      </c>
      <c r="Z112" s="24">
        <f>SUMIF('Fixtures (11)'!O$6:O$15,Calcs!B112,'Fixtures (11)'!M$6:M$15)</f>
        <v>0</v>
      </c>
      <c r="AA112" s="24">
        <f>Y112-Z112</f>
        <v>0</v>
      </c>
      <c r="AB112" s="65">
        <f>V112*3+W112*1</f>
        <v>0</v>
      </c>
      <c r="AC112" s="62">
        <f>RANK(L112,L$109:L$113)</f>
        <v>1</v>
      </c>
      <c r="AD112" s="24">
        <f>SUMPRODUCT((L$109:L$113=L112)*(K$109:K$113&gt;K112))</f>
        <v>0</v>
      </c>
      <c r="AE112" s="24">
        <f>SUMPRODUCT((L$109:L$113=L112)*(K$109:K$113=K112)*(I$109:I$113&gt;I112))</f>
        <v>0</v>
      </c>
      <c r="AF112" s="65">
        <f>SUMPRODUCT((L$109:L$113=L112)*(K$109:K$113=K112)*(I$109:I$113=I112)*(C$109:C$113&gt;C112))</f>
        <v>3</v>
      </c>
    </row>
    <row r="113" spans="1:44" s="64" customFormat="1" ht="12" customHeight="1" thickBot="1">
      <c r="A113" s="63">
        <f>AC113+AD113+AE113+AF113</f>
        <v>5</v>
      </c>
      <c r="B113" s="38" t="str">
        <f>Setup!B19</f>
        <v>K</v>
      </c>
      <c r="C113" s="42">
        <f>C112-1</f>
        <v>-4</v>
      </c>
      <c r="D113" s="55">
        <f>COUNTIF('Fixtures (11)'!L$6:L$15,B113)+COUNTIF('Fixtures (11)'!O$6:O$15,B113)</f>
        <v>4</v>
      </c>
      <c r="E113" s="38">
        <f>F113+G113+H113</f>
        <v>0</v>
      </c>
      <c r="F113" s="38">
        <f t="shared" si="37"/>
        <v>0</v>
      </c>
      <c r="G113" s="38">
        <f t="shared" si="37"/>
        <v>0</v>
      </c>
      <c r="H113" s="38">
        <f t="shared" si="37"/>
        <v>0</v>
      </c>
      <c r="I113" s="38">
        <f t="shared" si="37"/>
        <v>0</v>
      </c>
      <c r="J113" s="38">
        <f t="shared" si="37"/>
        <v>0</v>
      </c>
      <c r="K113" s="38">
        <f t="shared" si="37"/>
        <v>0</v>
      </c>
      <c r="L113" s="66">
        <f t="shared" si="37"/>
        <v>0</v>
      </c>
      <c r="M113" s="63">
        <f>N113+O113+P113</f>
        <v>0</v>
      </c>
      <c r="N113" s="38">
        <f>SUMPRODUCT(('Fixtures (11)'!L$6:L$15=Calcs!B113)*('Fixtures (11)'!M$6:M$15&gt;'Fixtures (11)'!N$6:N$15))</f>
        <v>0</v>
      </c>
      <c r="O113" s="38">
        <f>SUMPRODUCT(('Fixtures (11)'!L$6:L$15=Calcs!B113)*('Fixtures (11)'!M$6:M$15='Fixtures (11)'!N$6:N$15)*('Fixtures (11)'!M$6:M$15&lt;&gt;""))</f>
        <v>0</v>
      </c>
      <c r="P113" s="38">
        <f>SUMPRODUCT(('Fixtures (11)'!L$6:L$15=Calcs!B113)*('Fixtures (11)'!M$6:M$15&lt;'Fixtures (11)'!N$6:N$15))</f>
        <v>0</v>
      </c>
      <c r="Q113" s="38">
        <f>SUMIF('Fixtures (11)'!L$6:L$15,Calcs!B113,'Fixtures (11)'!M$6:M$15)</f>
        <v>0</v>
      </c>
      <c r="R113" s="38">
        <f>SUMIF('Fixtures (11)'!L$6:L$15,Calcs!B113,'Fixtures (11)'!N$6:N$15)</f>
        <v>0</v>
      </c>
      <c r="S113" s="38">
        <f>Q113-R113</f>
        <v>0</v>
      </c>
      <c r="T113" s="66">
        <f>N113*3+O113*1</f>
        <v>0</v>
      </c>
      <c r="U113" s="63">
        <f>V113+W113+X113</f>
        <v>0</v>
      </c>
      <c r="V113" s="38">
        <f>SUMPRODUCT(('Fixtures (11)'!O$6:O$15=Calcs!B113)*('Fixtures (11)'!M$6:M$15&lt;'Fixtures (11)'!N$6:N$15))</f>
        <v>0</v>
      </c>
      <c r="W113" s="38">
        <f>SUMPRODUCT(('Fixtures (11)'!O$6:O$15=Calcs!B113)*('Fixtures (11)'!M$6:M$15='Fixtures (11)'!N$6:N$15)*('Fixtures (11)'!N$6:N$15&lt;&gt;""))</f>
        <v>0</v>
      </c>
      <c r="X113" s="38">
        <f>SUMPRODUCT(('Fixtures (11)'!O$6:O$15=Calcs!B113)*('Fixtures (11)'!N$6:N$15&lt;'Fixtures (11)'!M$6:M$15))</f>
        <v>0</v>
      </c>
      <c r="Y113" s="38">
        <f>SUMIF('Fixtures (11)'!O$6:O$15,Calcs!B113,'Fixtures (11)'!N$6:N$15)</f>
        <v>0</v>
      </c>
      <c r="Z113" s="38">
        <f>SUMIF('Fixtures (11)'!O$6:O$15,Calcs!B113,'Fixtures (11)'!M$6:M$15)</f>
        <v>0</v>
      </c>
      <c r="AA113" s="38">
        <f>Y113-Z113</f>
        <v>0</v>
      </c>
      <c r="AB113" s="66">
        <f>V113*3+W113*1</f>
        <v>0</v>
      </c>
      <c r="AC113" s="63">
        <f>RANK(L113,L$109:L$113)</f>
        <v>1</v>
      </c>
      <c r="AD113" s="38">
        <f>SUMPRODUCT((L$109:L$113=L113)*(K$109:K$113&gt;K113))</f>
        <v>0</v>
      </c>
      <c r="AE113" s="38">
        <f>SUMPRODUCT((L$109:L$113=L113)*(K$109:K$113=K113)*(I$109:I$113&gt;I113))</f>
        <v>0</v>
      </c>
      <c r="AF113" s="66">
        <f>SUMPRODUCT((L$109:L$113=L113)*(K$109:K$113=K113)*(I$109:I$113=I113)*(C$109:C$113&gt;C113))</f>
        <v>4</v>
      </c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</row>
    <row r="115" spans="1:44" s="44" customFormat="1" ht="12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</row>
    <row r="116" ht="12" customHeight="1" thickBot="1"/>
    <row r="117" spans="1:44" s="64" customFormat="1" ht="12" customHeight="1" thickBot="1">
      <c r="A117" s="56" t="s">
        <v>75</v>
      </c>
      <c r="B117" s="24"/>
      <c r="C117" s="65"/>
      <c r="D117" s="97" t="s">
        <v>34</v>
      </c>
      <c r="E117" s="98"/>
      <c r="F117" s="98"/>
      <c r="G117" s="98"/>
      <c r="H117" s="98"/>
      <c r="I117" s="98"/>
      <c r="J117" s="98"/>
      <c r="K117" s="98"/>
      <c r="L117" s="99"/>
      <c r="M117" s="100" t="s">
        <v>6</v>
      </c>
      <c r="N117" s="101"/>
      <c r="O117" s="101"/>
      <c r="P117" s="101"/>
      <c r="Q117" s="101"/>
      <c r="R117" s="101"/>
      <c r="S117" s="101"/>
      <c r="T117" s="102"/>
      <c r="U117" s="100" t="s">
        <v>7</v>
      </c>
      <c r="V117" s="101"/>
      <c r="W117" s="101"/>
      <c r="X117" s="101"/>
      <c r="Y117" s="101"/>
      <c r="Z117" s="101"/>
      <c r="AA117" s="101"/>
      <c r="AB117" s="102"/>
      <c r="AC117" s="62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</row>
    <row r="118" spans="1:32" s="67" customFormat="1" ht="12" customHeight="1">
      <c r="A118" s="57" t="s">
        <v>22</v>
      </c>
      <c r="B118" s="60" t="s">
        <v>23</v>
      </c>
      <c r="C118" s="61" t="s">
        <v>23</v>
      </c>
      <c r="D118" s="57" t="s">
        <v>24</v>
      </c>
      <c r="E118" s="60" t="s">
        <v>25</v>
      </c>
      <c r="F118" s="60" t="s">
        <v>26</v>
      </c>
      <c r="G118" s="60" t="s">
        <v>11</v>
      </c>
      <c r="H118" s="60" t="s">
        <v>19</v>
      </c>
      <c r="I118" s="60" t="s">
        <v>13</v>
      </c>
      <c r="J118" s="60" t="s">
        <v>8</v>
      </c>
      <c r="K118" s="60" t="s">
        <v>27</v>
      </c>
      <c r="L118" s="61" t="s">
        <v>28</v>
      </c>
      <c r="M118" s="57" t="s">
        <v>25</v>
      </c>
      <c r="N118" s="60" t="s">
        <v>26</v>
      </c>
      <c r="O118" s="60" t="s">
        <v>11</v>
      </c>
      <c r="P118" s="60" t="s">
        <v>19</v>
      </c>
      <c r="Q118" s="60" t="s">
        <v>13</v>
      </c>
      <c r="R118" s="60" t="s">
        <v>8</v>
      </c>
      <c r="S118" s="60" t="s">
        <v>27</v>
      </c>
      <c r="T118" s="61" t="s">
        <v>28</v>
      </c>
      <c r="U118" s="57" t="s">
        <v>25</v>
      </c>
      <c r="V118" s="60" t="s">
        <v>26</v>
      </c>
      <c r="W118" s="60" t="s">
        <v>11</v>
      </c>
      <c r="X118" s="60" t="s">
        <v>19</v>
      </c>
      <c r="Y118" s="60" t="s">
        <v>13</v>
      </c>
      <c r="Z118" s="60" t="s">
        <v>8</v>
      </c>
      <c r="AA118" s="60" t="s">
        <v>27</v>
      </c>
      <c r="AB118" s="61" t="s">
        <v>28</v>
      </c>
      <c r="AC118" s="57" t="s">
        <v>29</v>
      </c>
      <c r="AD118" s="60" t="s">
        <v>30</v>
      </c>
      <c r="AE118" s="60" t="s">
        <v>31</v>
      </c>
      <c r="AF118" s="61" t="s">
        <v>32</v>
      </c>
    </row>
    <row r="119" spans="1:32" s="24" customFormat="1" ht="12" customHeight="1">
      <c r="A119" s="62">
        <f aca="true" t="shared" si="38" ref="A119:A124">AC119+AD119+AE119+AF119</f>
        <v>1</v>
      </c>
      <c r="B119" s="24" t="str">
        <f>Setup!B9</f>
        <v>A</v>
      </c>
      <c r="C119" s="40">
        <f>Setup!C5</f>
        <v>0</v>
      </c>
      <c r="D119" s="54">
        <f>COUNTIF('Fixtures (12)'!D$6:D$20,B119)+COUNTIF('Fixtures (12)'!G$6:G$20,B119)</f>
        <v>5</v>
      </c>
      <c r="E119" s="24">
        <f aca="true" t="shared" si="39" ref="E119:E124">F119+G119+H119</f>
        <v>0</v>
      </c>
      <c r="F119" s="24">
        <f aca="true" t="shared" si="40" ref="F119:F124">N119+V119</f>
        <v>0</v>
      </c>
      <c r="G119" s="24">
        <f aca="true" t="shared" si="41" ref="G119:G124">O119+W119</f>
        <v>0</v>
      </c>
      <c r="H119" s="24">
        <f aca="true" t="shared" si="42" ref="H119:H124">P119+X119</f>
        <v>0</v>
      </c>
      <c r="I119" s="24">
        <f aca="true" t="shared" si="43" ref="I119:I124">Q119+Y119</f>
        <v>0</v>
      </c>
      <c r="J119" s="24">
        <f aca="true" t="shared" si="44" ref="J119:J124">R119+Z119</f>
        <v>0</v>
      </c>
      <c r="K119" s="24">
        <f aca="true" t="shared" si="45" ref="K119:K124">S119+AA119</f>
        <v>0</v>
      </c>
      <c r="L119" s="65">
        <f aca="true" t="shared" si="46" ref="L119:L124">T119+AB119</f>
        <v>0</v>
      </c>
      <c r="M119" s="62">
        <f aca="true" t="shared" si="47" ref="M119:M124">N119+O119+P119</f>
        <v>0</v>
      </c>
      <c r="N119" s="24">
        <f>SUMPRODUCT(('Fixtures (12)'!D$6:D$20=Calcs!B119)*('Fixtures (12)'!E$6:E$20&gt;'Fixtures (12)'!F$6:F$20))</f>
        <v>0</v>
      </c>
      <c r="O119" s="24">
        <f>SUMPRODUCT(('Fixtures (12)'!D$6:D$20=Calcs!B119)*('Fixtures (12)'!E$6:E$20='Fixtures (12)'!F$6:F$20)*('Fixtures (12)'!E$6:E$20&lt;&gt;""))</f>
        <v>0</v>
      </c>
      <c r="P119" s="24">
        <f>SUMPRODUCT(('Fixtures (12)'!D$6:D$20=Calcs!B119)*('Fixtures (12)'!E$6:E$20&lt;'Fixtures (12)'!F$6:F$20))</f>
        <v>0</v>
      </c>
      <c r="Q119" s="24">
        <f>SUMIF('Fixtures (12)'!D$6:D$20,Calcs!B119,'Fixtures (12)'!E$6:E$20)</f>
        <v>0</v>
      </c>
      <c r="R119" s="24">
        <f>SUMIF('Fixtures (12)'!D$6:D$20,Calcs!B119,'Fixtures (12)'!F$6:F$20)</f>
        <v>0</v>
      </c>
      <c r="S119" s="24">
        <f aca="true" t="shared" si="48" ref="S119:S124">Q119-R119</f>
        <v>0</v>
      </c>
      <c r="T119" s="65">
        <f aca="true" t="shared" si="49" ref="T119:T124">N119*3+O119*1</f>
        <v>0</v>
      </c>
      <c r="U119" s="62">
        <f aca="true" t="shared" si="50" ref="U119:U124">V119+W119+X119</f>
        <v>0</v>
      </c>
      <c r="V119" s="24">
        <f>SUMPRODUCT(('Fixtures (12)'!G$6:G$20=Calcs!B119)*('Fixtures (12)'!E$6:E$20&lt;'Fixtures (12)'!F$6:F$20))</f>
        <v>0</v>
      </c>
      <c r="W119" s="24">
        <f>SUMPRODUCT(('Fixtures (12)'!G$6:G$20=Calcs!B119)*('Fixtures (12)'!E$6:E$20='Fixtures (12)'!F$6:F$20)*('Fixtures (12)'!F$6:F$20&lt;&gt;""))</f>
        <v>0</v>
      </c>
      <c r="X119" s="24">
        <f>SUMPRODUCT(('Fixtures (12)'!G$6:G$20=Calcs!B119)*('Fixtures (12)'!F$6:F$20&lt;'Fixtures (12)'!E$6:E$20))</f>
        <v>0</v>
      </c>
      <c r="Y119" s="24">
        <f>SUMIF('Fixtures (12)'!G$6:G$20,Calcs!B119,'Fixtures (12)'!F$6:F$20)</f>
        <v>0</v>
      </c>
      <c r="Z119" s="24">
        <f>SUMIF('Fixtures (12)'!G$6:G$20,Calcs!B119,'Fixtures (12)'!E$6:E$20)</f>
        <v>0</v>
      </c>
      <c r="AA119" s="24">
        <f aca="true" t="shared" si="51" ref="AA119:AA124">Y119-Z119</f>
        <v>0</v>
      </c>
      <c r="AB119" s="65">
        <f aca="true" t="shared" si="52" ref="AB119:AB124">V119*3+W119*1</f>
        <v>0</v>
      </c>
      <c r="AC119" s="62">
        <f aca="true" t="shared" si="53" ref="AC119:AC124">RANK(L119,L$119:L$124)</f>
        <v>1</v>
      </c>
      <c r="AD119" s="24">
        <f aca="true" t="shared" si="54" ref="AD119:AD124">SUMPRODUCT((L$119:L$124=L119)*(K$119:K$124&gt;K119))</f>
        <v>0</v>
      </c>
      <c r="AE119" s="24">
        <f aca="true" t="shared" si="55" ref="AE119:AE124">SUMPRODUCT((L$119:L$124=L119)*(K$119:K$124=K119)*(I$119:I$124&gt;I119))</f>
        <v>0</v>
      </c>
      <c r="AF119" s="65">
        <f aca="true" t="shared" si="56" ref="AF119:AF124">SUMPRODUCT((L$119:L$124=L119)*(K$119:K$124=K119)*(I$119:I$124=I119)*(C$119:C$124&gt;C119))</f>
        <v>0</v>
      </c>
    </row>
    <row r="120" spans="1:32" s="24" customFormat="1" ht="12" customHeight="1">
      <c r="A120" s="62">
        <f t="shared" si="38"/>
        <v>2</v>
      </c>
      <c r="B120" s="24" t="str">
        <f>Setup!B10</f>
        <v>B</v>
      </c>
      <c r="C120" s="41">
        <f>C119-1</f>
        <v>-1</v>
      </c>
      <c r="D120" s="54">
        <f>COUNTIF('Fixtures (12)'!D$6:D$20,B120)+COUNTIF('Fixtures (12)'!G$6:G$20,B120)</f>
        <v>5</v>
      </c>
      <c r="E120" s="24">
        <f t="shared" si="39"/>
        <v>0</v>
      </c>
      <c r="F120" s="24">
        <f t="shared" si="40"/>
        <v>0</v>
      </c>
      <c r="G120" s="24">
        <f t="shared" si="41"/>
        <v>0</v>
      </c>
      <c r="H120" s="24">
        <f t="shared" si="42"/>
        <v>0</v>
      </c>
      <c r="I120" s="24">
        <f t="shared" si="43"/>
        <v>0</v>
      </c>
      <c r="J120" s="24">
        <f t="shared" si="44"/>
        <v>0</v>
      </c>
      <c r="K120" s="24">
        <f t="shared" si="45"/>
        <v>0</v>
      </c>
      <c r="L120" s="65">
        <f t="shared" si="46"/>
        <v>0</v>
      </c>
      <c r="M120" s="62">
        <f t="shared" si="47"/>
        <v>0</v>
      </c>
      <c r="N120" s="24">
        <f>SUMPRODUCT(('Fixtures (12)'!D$6:D$20=Calcs!B120)*('Fixtures (12)'!E$6:E$20&gt;'Fixtures (12)'!F$6:F$20))</f>
        <v>0</v>
      </c>
      <c r="O120" s="24">
        <f>SUMPRODUCT(('Fixtures (12)'!D$6:D$20=Calcs!B120)*('Fixtures (12)'!E$6:E$20='Fixtures (12)'!F$6:F$20)*('Fixtures (12)'!E$6:E$20&lt;&gt;""))</f>
        <v>0</v>
      </c>
      <c r="P120" s="24">
        <f>SUMPRODUCT(('Fixtures (12)'!D$6:D$20=Calcs!B120)*('Fixtures (12)'!E$6:E$20&lt;'Fixtures (12)'!F$6:F$20))</f>
        <v>0</v>
      </c>
      <c r="Q120" s="24">
        <f>SUMIF('Fixtures (12)'!D$6:D$20,Calcs!B120,'Fixtures (12)'!E$6:E$20)</f>
        <v>0</v>
      </c>
      <c r="R120" s="24">
        <f>SUMIF('Fixtures (12)'!D$6:D$20,Calcs!B120,'Fixtures (12)'!F$6:F$20)</f>
        <v>0</v>
      </c>
      <c r="S120" s="24">
        <f t="shared" si="48"/>
        <v>0</v>
      </c>
      <c r="T120" s="65">
        <f t="shared" si="49"/>
        <v>0</v>
      </c>
      <c r="U120" s="62">
        <f t="shared" si="50"/>
        <v>0</v>
      </c>
      <c r="V120" s="24">
        <f>SUMPRODUCT(('Fixtures (12)'!G$6:G$20=Calcs!B120)*('Fixtures (12)'!E$6:E$20&lt;'Fixtures (12)'!F$6:F$20))</f>
        <v>0</v>
      </c>
      <c r="W120" s="24">
        <f>SUMPRODUCT(('Fixtures (12)'!G$6:G$20=Calcs!B120)*('Fixtures (12)'!E$6:E$20='Fixtures (12)'!F$6:F$20)*('Fixtures (12)'!F$6:F$20&lt;&gt;""))</f>
        <v>0</v>
      </c>
      <c r="X120" s="24">
        <f>SUMPRODUCT(('Fixtures (12)'!G$6:G$20=Calcs!B120)*('Fixtures (12)'!F$6:F$20&lt;'Fixtures (12)'!E$6:E$20))</f>
        <v>0</v>
      </c>
      <c r="Y120" s="24">
        <f>SUMIF('Fixtures (12)'!G$6:G$20,Calcs!B120,'Fixtures (12)'!F$6:F$20)</f>
        <v>0</v>
      </c>
      <c r="Z120" s="24">
        <f>SUMIF('Fixtures (12)'!G$6:G$20,Calcs!B120,'Fixtures (12)'!E$6:E$20)</f>
        <v>0</v>
      </c>
      <c r="AA120" s="24">
        <f t="shared" si="51"/>
        <v>0</v>
      </c>
      <c r="AB120" s="65">
        <f t="shared" si="52"/>
        <v>0</v>
      </c>
      <c r="AC120" s="62">
        <f t="shared" si="53"/>
        <v>1</v>
      </c>
      <c r="AD120" s="24">
        <f t="shared" si="54"/>
        <v>0</v>
      </c>
      <c r="AE120" s="24">
        <f t="shared" si="55"/>
        <v>0</v>
      </c>
      <c r="AF120" s="65">
        <f t="shared" si="56"/>
        <v>1</v>
      </c>
    </row>
    <row r="121" spans="1:32" s="24" customFormat="1" ht="12" customHeight="1">
      <c r="A121" s="62">
        <f t="shared" si="38"/>
        <v>3</v>
      </c>
      <c r="B121" s="24" t="str">
        <f>Setup!B11</f>
        <v>C</v>
      </c>
      <c r="C121" s="41">
        <f>C120-1</f>
        <v>-2</v>
      </c>
      <c r="D121" s="54">
        <f>COUNTIF('Fixtures (12)'!D$6:D$20,B121)+COUNTIF('Fixtures (12)'!G$6:G$20,B121)</f>
        <v>5</v>
      </c>
      <c r="E121" s="24">
        <f t="shared" si="39"/>
        <v>0</v>
      </c>
      <c r="F121" s="24">
        <f t="shared" si="40"/>
        <v>0</v>
      </c>
      <c r="G121" s="24">
        <f t="shared" si="41"/>
        <v>0</v>
      </c>
      <c r="H121" s="24">
        <f t="shared" si="42"/>
        <v>0</v>
      </c>
      <c r="I121" s="24">
        <f t="shared" si="43"/>
        <v>0</v>
      </c>
      <c r="J121" s="24">
        <f t="shared" si="44"/>
        <v>0</v>
      </c>
      <c r="K121" s="24">
        <f t="shared" si="45"/>
        <v>0</v>
      </c>
      <c r="L121" s="65">
        <f t="shared" si="46"/>
        <v>0</v>
      </c>
      <c r="M121" s="62">
        <f t="shared" si="47"/>
        <v>0</v>
      </c>
      <c r="N121" s="24">
        <f>SUMPRODUCT(('Fixtures (12)'!D$6:D$20=Calcs!B121)*('Fixtures (12)'!E$6:E$20&gt;'Fixtures (12)'!F$6:F$20))</f>
        <v>0</v>
      </c>
      <c r="O121" s="24">
        <f>SUMPRODUCT(('Fixtures (12)'!D$6:D$20=Calcs!B121)*('Fixtures (12)'!E$6:E$20='Fixtures (12)'!F$6:F$20)*('Fixtures (12)'!E$6:E$20&lt;&gt;""))</f>
        <v>0</v>
      </c>
      <c r="P121" s="24">
        <f>SUMPRODUCT(('Fixtures (12)'!D$6:D$20=Calcs!B121)*('Fixtures (12)'!E$6:E$20&lt;'Fixtures (12)'!F$6:F$20))</f>
        <v>0</v>
      </c>
      <c r="Q121" s="24">
        <f>SUMIF('Fixtures (12)'!D$6:D$20,Calcs!B121,'Fixtures (12)'!E$6:E$20)</f>
        <v>0</v>
      </c>
      <c r="R121" s="24">
        <f>SUMIF('Fixtures (12)'!D$6:D$20,Calcs!B121,'Fixtures (12)'!F$6:F$20)</f>
        <v>0</v>
      </c>
      <c r="S121" s="24">
        <f t="shared" si="48"/>
        <v>0</v>
      </c>
      <c r="T121" s="65">
        <f t="shared" si="49"/>
        <v>0</v>
      </c>
      <c r="U121" s="62">
        <f t="shared" si="50"/>
        <v>0</v>
      </c>
      <c r="V121" s="24">
        <f>SUMPRODUCT(('Fixtures (12)'!G$6:G$20=Calcs!B121)*('Fixtures (12)'!E$6:E$20&lt;'Fixtures (12)'!F$6:F$20))</f>
        <v>0</v>
      </c>
      <c r="W121" s="24">
        <f>SUMPRODUCT(('Fixtures (12)'!G$6:G$20=Calcs!B121)*('Fixtures (12)'!E$6:E$20='Fixtures (12)'!F$6:F$20)*('Fixtures (12)'!F$6:F$20&lt;&gt;""))</f>
        <v>0</v>
      </c>
      <c r="X121" s="24">
        <f>SUMPRODUCT(('Fixtures (12)'!G$6:G$20=Calcs!B121)*('Fixtures (12)'!F$6:F$20&lt;'Fixtures (12)'!E$6:E$20))</f>
        <v>0</v>
      </c>
      <c r="Y121" s="24">
        <f>SUMIF('Fixtures (12)'!G$6:G$20,Calcs!B121,'Fixtures (12)'!F$6:F$20)</f>
        <v>0</v>
      </c>
      <c r="Z121" s="24">
        <f>SUMIF('Fixtures (12)'!G$6:G$20,Calcs!B121,'Fixtures (12)'!E$6:E$20)</f>
        <v>0</v>
      </c>
      <c r="AA121" s="24">
        <f t="shared" si="51"/>
        <v>0</v>
      </c>
      <c r="AB121" s="65">
        <f t="shared" si="52"/>
        <v>0</v>
      </c>
      <c r="AC121" s="62">
        <f t="shared" si="53"/>
        <v>1</v>
      </c>
      <c r="AD121" s="24">
        <f t="shared" si="54"/>
        <v>0</v>
      </c>
      <c r="AE121" s="24">
        <f t="shared" si="55"/>
        <v>0</v>
      </c>
      <c r="AF121" s="65">
        <f t="shared" si="56"/>
        <v>2</v>
      </c>
    </row>
    <row r="122" spans="1:32" s="24" customFormat="1" ht="12" customHeight="1">
      <c r="A122" s="62">
        <f t="shared" si="38"/>
        <v>4</v>
      </c>
      <c r="B122" s="24" t="str">
        <f>Setup!B12</f>
        <v>D</v>
      </c>
      <c r="C122" s="41">
        <f>C121-1</f>
        <v>-3</v>
      </c>
      <c r="D122" s="54">
        <f>COUNTIF('Fixtures (12)'!D$6:D$20,B122)+COUNTIF('Fixtures (12)'!G$6:G$20,B122)</f>
        <v>5</v>
      </c>
      <c r="E122" s="24">
        <f t="shared" si="39"/>
        <v>0</v>
      </c>
      <c r="F122" s="24">
        <f t="shared" si="40"/>
        <v>0</v>
      </c>
      <c r="G122" s="24">
        <f t="shared" si="41"/>
        <v>0</v>
      </c>
      <c r="H122" s="24">
        <f t="shared" si="42"/>
        <v>0</v>
      </c>
      <c r="I122" s="24">
        <f t="shared" si="43"/>
        <v>0</v>
      </c>
      <c r="J122" s="24">
        <f t="shared" si="44"/>
        <v>0</v>
      </c>
      <c r="K122" s="24">
        <f t="shared" si="45"/>
        <v>0</v>
      </c>
      <c r="L122" s="65">
        <f t="shared" si="46"/>
        <v>0</v>
      </c>
      <c r="M122" s="62">
        <f t="shared" si="47"/>
        <v>0</v>
      </c>
      <c r="N122" s="24">
        <f>SUMPRODUCT(('Fixtures (12)'!D$6:D$20=Calcs!B122)*('Fixtures (12)'!E$6:E$20&gt;'Fixtures (12)'!F$6:F$20))</f>
        <v>0</v>
      </c>
      <c r="O122" s="24">
        <f>SUMPRODUCT(('Fixtures (12)'!D$6:D$20=Calcs!B122)*('Fixtures (12)'!E$6:E$20='Fixtures (12)'!F$6:F$20)*('Fixtures (12)'!E$6:E$20&lt;&gt;""))</f>
        <v>0</v>
      </c>
      <c r="P122" s="24">
        <f>SUMPRODUCT(('Fixtures (12)'!D$6:D$20=Calcs!B122)*('Fixtures (12)'!E$6:E$20&lt;'Fixtures (12)'!F$6:F$20))</f>
        <v>0</v>
      </c>
      <c r="Q122" s="24">
        <f>SUMIF('Fixtures (12)'!D$6:D$20,Calcs!B122,'Fixtures (12)'!E$6:E$20)</f>
        <v>0</v>
      </c>
      <c r="R122" s="24">
        <f>SUMIF('Fixtures (12)'!D$6:D$20,Calcs!B122,'Fixtures (12)'!F$6:F$20)</f>
        <v>0</v>
      </c>
      <c r="S122" s="24">
        <f t="shared" si="48"/>
        <v>0</v>
      </c>
      <c r="T122" s="65">
        <f t="shared" si="49"/>
        <v>0</v>
      </c>
      <c r="U122" s="62">
        <f t="shared" si="50"/>
        <v>0</v>
      </c>
      <c r="V122" s="24">
        <f>SUMPRODUCT(('Fixtures (12)'!G$6:G$20=Calcs!B122)*('Fixtures (12)'!E$6:E$20&lt;'Fixtures (12)'!F$6:F$20))</f>
        <v>0</v>
      </c>
      <c r="W122" s="24">
        <f>SUMPRODUCT(('Fixtures (12)'!G$6:G$20=Calcs!B122)*('Fixtures (12)'!E$6:E$20='Fixtures (12)'!F$6:F$20)*('Fixtures (12)'!F$6:F$20&lt;&gt;""))</f>
        <v>0</v>
      </c>
      <c r="X122" s="24">
        <f>SUMPRODUCT(('Fixtures (12)'!G$6:G$20=Calcs!B122)*('Fixtures (12)'!F$6:F$20&lt;'Fixtures (12)'!E$6:E$20))</f>
        <v>0</v>
      </c>
      <c r="Y122" s="24">
        <f>SUMIF('Fixtures (12)'!G$6:G$20,Calcs!B122,'Fixtures (12)'!F$6:F$20)</f>
        <v>0</v>
      </c>
      <c r="Z122" s="24">
        <f>SUMIF('Fixtures (12)'!G$6:G$20,Calcs!B122,'Fixtures (12)'!E$6:E$20)</f>
        <v>0</v>
      </c>
      <c r="AA122" s="24">
        <f t="shared" si="51"/>
        <v>0</v>
      </c>
      <c r="AB122" s="65">
        <f t="shared" si="52"/>
        <v>0</v>
      </c>
      <c r="AC122" s="62">
        <f t="shared" si="53"/>
        <v>1</v>
      </c>
      <c r="AD122" s="24">
        <f t="shared" si="54"/>
        <v>0</v>
      </c>
      <c r="AE122" s="24">
        <f t="shared" si="55"/>
        <v>0</v>
      </c>
      <c r="AF122" s="65">
        <f t="shared" si="56"/>
        <v>3</v>
      </c>
    </row>
    <row r="123" spans="1:32" s="24" customFormat="1" ht="12" customHeight="1">
      <c r="A123" s="62">
        <f t="shared" si="38"/>
        <v>5</v>
      </c>
      <c r="B123" s="24" t="str">
        <f>Setup!B13</f>
        <v>E</v>
      </c>
      <c r="C123" s="41">
        <f>C122-1</f>
        <v>-4</v>
      </c>
      <c r="D123" s="54">
        <f>COUNTIF('Fixtures (12)'!D$6:D$20,B123)+COUNTIF('Fixtures (12)'!G$6:G$20,B123)</f>
        <v>5</v>
      </c>
      <c r="E123" s="24">
        <f t="shared" si="39"/>
        <v>0</v>
      </c>
      <c r="F123" s="24">
        <f t="shared" si="40"/>
        <v>0</v>
      </c>
      <c r="G123" s="24">
        <f t="shared" si="41"/>
        <v>0</v>
      </c>
      <c r="H123" s="24">
        <f t="shared" si="42"/>
        <v>0</v>
      </c>
      <c r="I123" s="24">
        <f t="shared" si="43"/>
        <v>0</v>
      </c>
      <c r="J123" s="24">
        <f t="shared" si="44"/>
        <v>0</v>
      </c>
      <c r="K123" s="24">
        <f t="shared" si="45"/>
        <v>0</v>
      </c>
      <c r="L123" s="65">
        <f t="shared" si="46"/>
        <v>0</v>
      </c>
      <c r="M123" s="62">
        <f t="shared" si="47"/>
        <v>0</v>
      </c>
      <c r="N123" s="24">
        <f>SUMPRODUCT(('Fixtures (12)'!D$6:D$20=Calcs!B123)*('Fixtures (12)'!E$6:E$20&gt;'Fixtures (12)'!F$6:F$20))</f>
        <v>0</v>
      </c>
      <c r="O123" s="24">
        <f>SUMPRODUCT(('Fixtures (12)'!D$6:D$20=Calcs!B123)*('Fixtures (12)'!E$6:E$20='Fixtures (12)'!F$6:F$20)*('Fixtures (12)'!E$6:E$20&lt;&gt;""))</f>
        <v>0</v>
      </c>
      <c r="P123" s="24">
        <f>SUMPRODUCT(('Fixtures (12)'!D$6:D$20=Calcs!B123)*('Fixtures (12)'!E$6:E$20&lt;'Fixtures (12)'!F$6:F$20))</f>
        <v>0</v>
      </c>
      <c r="Q123" s="24">
        <f>SUMIF('Fixtures (12)'!D$6:D$20,Calcs!B123,'Fixtures (12)'!E$6:E$20)</f>
        <v>0</v>
      </c>
      <c r="R123" s="24">
        <f>SUMIF('Fixtures (12)'!D$6:D$20,Calcs!B123,'Fixtures (12)'!F$6:F$20)</f>
        <v>0</v>
      </c>
      <c r="S123" s="24">
        <f t="shared" si="48"/>
        <v>0</v>
      </c>
      <c r="T123" s="65">
        <f t="shared" si="49"/>
        <v>0</v>
      </c>
      <c r="U123" s="62">
        <f t="shared" si="50"/>
        <v>0</v>
      </c>
      <c r="V123" s="24">
        <f>SUMPRODUCT(('Fixtures (12)'!G$6:G$20=Calcs!B123)*('Fixtures (12)'!E$6:E$20&lt;'Fixtures (12)'!F$6:F$20))</f>
        <v>0</v>
      </c>
      <c r="W123" s="24">
        <f>SUMPRODUCT(('Fixtures (12)'!G$6:G$20=Calcs!B123)*('Fixtures (12)'!E$6:E$20='Fixtures (12)'!F$6:F$20)*('Fixtures (12)'!F$6:F$20&lt;&gt;""))</f>
        <v>0</v>
      </c>
      <c r="X123" s="24">
        <f>SUMPRODUCT(('Fixtures (12)'!G$6:G$20=Calcs!B123)*('Fixtures (12)'!F$6:F$20&lt;'Fixtures (12)'!E$6:E$20))</f>
        <v>0</v>
      </c>
      <c r="Y123" s="24">
        <f>SUMIF('Fixtures (12)'!G$6:G$20,Calcs!B123,'Fixtures (12)'!F$6:F$20)</f>
        <v>0</v>
      </c>
      <c r="Z123" s="24">
        <f>SUMIF('Fixtures (12)'!G$6:G$20,Calcs!B123,'Fixtures (12)'!E$6:E$20)</f>
        <v>0</v>
      </c>
      <c r="AA123" s="24">
        <f t="shared" si="51"/>
        <v>0</v>
      </c>
      <c r="AB123" s="65">
        <f t="shared" si="52"/>
        <v>0</v>
      </c>
      <c r="AC123" s="62">
        <f t="shared" si="53"/>
        <v>1</v>
      </c>
      <c r="AD123" s="24">
        <f t="shared" si="54"/>
        <v>0</v>
      </c>
      <c r="AE123" s="24">
        <f t="shared" si="55"/>
        <v>0</v>
      </c>
      <c r="AF123" s="65">
        <f t="shared" si="56"/>
        <v>4</v>
      </c>
    </row>
    <row r="124" spans="1:32" s="24" customFormat="1" ht="12" customHeight="1" thickBot="1">
      <c r="A124" s="63">
        <f t="shared" si="38"/>
        <v>6</v>
      </c>
      <c r="B124" s="38" t="str">
        <f>Setup!B14</f>
        <v>F</v>
      </c>
      <c r="C124" s="42">
        <f>C123-1</f>
        <v>-5</v>
      </c>
      <c r="D124" s="55">
        <f>COUNTIF('Fixtures (12)'!D$6:D$20,B124)+COUNTIF('Fixtures (12)'!G$6:G$20,B124)</f>
        <v>5</v>
      </c>
      <c r="E124" s="38">
        <f t="shared" si="39"/>
        <v>0</v>
      </c>
      <c r="F124" s="38">
        <f t="shared" si="40"/>
        <v>0</v>
      </c>
      <c r="G124" s="38">
        <f t="shared" si="41"/>
        <v>0</v>
      </c>
      <c r="H124" s="38">
        <f t="shared" si="42"/>
        <v>0</v>
      </c>
      <c r="I124" s="38">
        <f t="shared" si="43"/>
        <v>0</v>
      </c>
      <c r="J124" s="38">
        <f t="shared" si="44"/>
        <v>0</v>
      </c>
      <c r="K124" s="38">
        <f t="shared" si="45"/>
        <v>0</v>
      </c>
      <c r="L124" s="66">
        <f t="shared" si="46"/>
        <v>0</v>
      </c>
      <c r="M124" s="63">
        <f t="shared" si="47"/>
        <v>0</v>
      </c>
      <c r="N124" s="38">
        <f>SUMPRODUCT(('Fixtures (12)'!D$6:D$20=Calcs!B124)*('Fixtures (12)'!E$6:E$20&gt;'Fixtures (12)'!F$6:F$20))</f>
        <v>0</v>
      </c>
      <c r="O124" s="38">
        <f>SUMPRODUCT(('Fixtures (12)'!D$6:D$20=Calcs!B124)*('Fixtures (12)'!E$6:E$20='Fixtures (12)'!F$6:F$20)*('Fixtures (12)'!E$6:E$20&lt;&gt;""))</f>
        <v>0</v>
      </c>
      <c r="P124" s="38">
        <f>SUMPRODUCT(('Fixtures (12)'!D$6:D$20=Calcs!B124)*('Fixtures (12)'!E$6:E$20&lt;'Fixtures (12)'!F$6:F$20))</f>
        <v>0</v>
      </c>
      <c r="Q124" s="38">
        <f>SUMIF('Fixtures (12)'!D$6:D$20,Calcs!B124,'Fixtures (12)'!E$6:E$20)</f>
        <v>0</v>
      </c>
      <c r="R124" s="38">
        <f>SUMIF('Fixtures (12)'!D$6:D$20,Calcs!B124,'Fixtures (12)'!F$6:F$20)</f>
        <v>0</v>
      </c>
      <c r="S124" s="38">
        <f t="shared" si="48"/>
        <v>0</v>
      </c>
      <c r="T124" s="66">
        <f t="shared" si="49"/>
        <v>0</v>
      </c>
      <c r="U124" s="63">
        <f t="shared" si="50"/>
        <v>0</v>
      </c>
      <c r="V124" s="38">
        <f>SUMPRODUCT(('Fixtures (12)'!G$6:G$20=Calcs!B124)*('Fixtures (12)'!E$6:E$20&lt;'Fixtures (12)'!F$6:F$20))</f>
        <v>0</v>
      </c>
      <c r="W124" s="38">
        <f>SUMPRODUCT(('Fixtures (12)'!G$6:G$20=Calcs!B124)*('Fixtures (12)'!E$6:E$20='Fixtures (12)'!F$6:F$20)*('Fixtures (12)'!F$6:F$20&lt;&gt;""))</f>
        <v>0</v>
      </c>
      <c r="X124" s="38">
        <f>SUMPRODUCT(('Fixtures (12)'!G$6:G$20=Calcs!B124)*('Fixtures (12)'!F$6:F$20&lt;'Fixtures (12)'!E$6:E$20))</f>
        <v>0</v>
      </c>
      <c r="Y124" s="38">
        <f>SUMIF('Fixtures (12)'!G$6:G$20,Calcs!B124,'Fixtures (12)'!F$6:F$20)</f>
        <v>0</v>
      </c>
      <c r="Z124" s="38">
        <f>SUMIF('Fixtures (12)'!G$6:G$20,Calcs!B124,'Fixtures (12)'!E$6:E$20)</f>
        <v>0</v>
      </c>
      <c r="AA124" s="38">
        <f t="shared" si="51"/>
        <v>0</v>
      </c>
      <c r="AB124" s="66">
        <f t="shared" si="52"/>
        <v>0</v>
      </c>
      <c r="AC124" s="63">
        <f t="shared" si="53"/>
        <v>1</v>
      </c>
      <c r="AD124" s="38">
        <f t="shared" si="54"/>
        <v>0</v>
      </c>
      <c r="AE124" s="38">
        <f t="shared" si="55"/>
        <v>0</v>
      </c>
      <c r="AF124" s="66">
        <f t="shared" si="56"/>
        <v>5</v>
      </c>
    </row>
    <row r="125" spans="1:44" s="64" customFormat="1" ht="12" customHeight="1" thickBo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</row>
    <row r="126" spans="1:44" s="64" customFormat="1" ht="12" customHeight="1" thickBot="1">
      <c r="A126" s="56" t="s">
        <v>76</v>
      </c>
      <c r="B126" s="24"/>
      <c r="C126" s="65"/>
      <c r="D126" s="97" t="s">
        <v>34</v>
      </c>
      <c r="E126" s="98"/>
      <c r="F126" s="98"/>
      <c r="G126" s="98"/>
      <c r="H126" s="98"/>
      <c r="I126" s="98"/>
      <c r="J126" s="98"/>
      <c r="K126" s="98"/>
      <c r="L126" s="99"/>
      <c r="M126" s="100" t="s">
        <v>6</v>
      </c>
      <c r="N126" s="101"/>
      <c r="O126" s="101"/>
      <c r="P126" s="101"/>
      <c r="Q126" s="101"/>
      <c r="R126" s="101"/>
      <c r="S126" s="101"/>
      <c r="T126" s="102"/>
      <c r="U126" s="100" t="s">
        <v>7</v>
      </c>
      <c r="V126" s="101"/>
      <c r="W126" s="101"/>
      <c r="X126" s="101"/>
      <c r="Y126" s="101"/>
      <c r="Z126" s="101"/>
      <c r="AA126" s="101"/>
      <c r="AB126" s="102"/>
      <c r="AC126" s="62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</row>
    <row r="127" spans="1:32" s="67" customFormat="1" ht="12" customHeight="1">
      <c r="A127" s="57" t="s">
        <v>22</v>
      </c>
      <c r="B127" s="60" t="s">
        <v>23</v>
      </c>
      <c r="C127" s="61" t="s">
        <v>23</v>
      </c>
      <c r="D127" s="57" t="s">
        <v>24</v>
      </c>
      <c r="E127" s="60" t="s">
        <v>25</v>
      </c>
      <c r="F127" s="60" t="s">
        <v>26</v>
      </c>
      <c r="G127" s="60" t="s">
        <v>11</v>
      </c>
      <c r="H127" s="60" t="s">
        <v>19</v>
      </c>
      <c r="I127" s="60" t="s">
        <v>13</v>
      </c>
      <c r="J127" s="60" t="s">
        <v>8</v>
      </c>
      <c r="K127" s="60" t="s">
        <v>27</v>
      </c>
      <c r="L127" s="61" t="s">
        <v>28</v>
      </c>
      <c r="M127" s="57" t="s">
        <v>25</v>
      </c>
      <c r="N127" s="60" t="s">
        <v>26</v>
      </c>
      <c r="O127" s="60" t="s">
        <v>11</v>
      </c>
      <c r="P127" s="60" t="s">
        <v>19</v>
      </c>
      <c r="Q127" s="60" t="s">
        <v>13</v>
      </c>
      <c r="R127" s="60" t="s">
        <v>8</v>
      </c>
      <c r="S127" s="60" t="s">
        <v>27</v>
      </c>
      <c r="T127" s="61" t="s">
        <v>28</v>
      </c>
      <c r="U127" s="57" t="s">
        <v>25</v>
      </c>
      <c r="V127" s="60" t="s">
        <v>26</v>
      </c>
      <c r="W127" s="60" t="s">
        <v>11</v>
      </c>
      <c r="X127" s="60" t="s">
        <v>19</v>
      </c>
      <c r="Y127" s="60" t="s">
        <v>13</v>
      </c>
      <c r="Z127" s="60" t="s">
        <v>8</v>
      </c>
      <c r="AA127" s="60" t="s">
        <v>27</v>
      </c>
      <c r="AB127" s="61" t="s">
        <v>28</v>
      </c>
      <c r="AC127" s="57" t="s">
        <v>29</v>
      </c>
      <c r="AD127" s="60" t="s">
        <v>30</v>
      </c>
      <c r="AE127" s="60" t="s">
        <v>31</v>
      </c>
      <c r="AF127" s="61" t="s">
        <v>32</v>
      </c>
    </row>
    <row r="128" spans="1:32" s="24" customFormat="1" ht="12" customHeight="1">
      <c r="A128" s="62">
        <f aca="true" t="shared" si="57" ref="A128:A133">AC128+AD128+AE128+AF128</f>
        <v>1</v>
      </c>
      <c r="B128" s="24" t="str">
        <f>Setup!B15</f>
        <v>G</v>
      </c>
      <c r="C128" s="40">
        <f>Setup!C5</f>
        <v>0</v>
      </c>
      <c r="D128" s="54">
        <f>COUNTIF('Fixtures (12)'!L$6:L$20,B128)+COUNTIF('Fixtures (12)'!O$6:O$20,B128)</f>
        <v>5</v>
      </c>
      <c r="E128" s="24">
        <f aca="true" t="shared" si="58" ref="E128:E133">F128+G128+H128</f>
        <v>0</v>
      </c>
      <c r="F128" s="24">
        <f aca="true" t="shared" si="59" ref="F128:L133">N128+V128</f>
        <v>0</v>
      </c>
      <c r="G128" s="24">
        <f t="shared" si="59"/>
        <v>0</v>
      </c>
      <c r="H128" s="24">
        <f t="shared" si="59"/>
        <v>0</v>
      </c>
      <c r="I128" s="24">
        <f t="shared" si="59"/>
        <v>0</v>
      </c>
      <c r="J128" s="24">
        <f t="shared" si="59"/>
        <v>0</v>
      </c>
      <c r="K128" s="24">
        <f t="shared" si="59"/>
        <v>0</v>
      </c>
      <c r="L128" s="65">
        <f t="shared" si="59"/>
        <v>0</v>
      </c>
      <c r="M128" s="62">
        <f aca="true" t="shared" si="60" ref="M128:M133">N128+O128+P128</f>
        <v>0</v>
      </c>
      <c r="N128" s="24">
        <f>SUMPRODUCT(('Fixtures (12)'!L$6:L$20=Calcs!B128)*('Fixtures (12)'!M$6:M$20&gt;'Fixtures (12)'!N$6:N$20))</f>
        <v>0</v>
      </c>
      <c r="O128" s="24">
        <f>SUMPRODUCT(('Fixtures (12)'!L$6:L$20=Calcs!B128)*('Fixtures (12)'!M$6:M$20='Fixtures (12)'!N$6:N$20)*('Fixtures (12)'!M$6:M$20&lt;&gt;""))</f>
        <v>0</v>
      </c>
      <c r="P128" s="24">
        <f>SUMPRODUCT(('Fixtures (12)'!L$6:L$20=Calcs!B128)*('Fixtures (12)'!M$6:M$20&lt;'Fixtures (12)'!N$6:N$20))</f>
        <v>0</v>
      </c>
      <c r="Q128" s="24">
        <f>SUMIF('Fixtures (12)'!L$6:L$20,Calcs!B128,'Fixtures (12)'!M$6:M$20)</f>
        <v>0</v>
      </c>
      <c r="R128" s="24">
        <f>SUMIF('Fixtures (12)'!L$6:L$20,Calcs!B128,'Fixtures (12)'!N$6:N$20)</f>
        <v>0</v>
      </c>
      <c r="S128" s="24">
        <f aca="true" t="shared" si="61" ref="S128:S133">Q128-R128</f>
        <v>0</v>
      </c>
      <c r="T128" s="65">
        <f aca="true" t="shared" si="62" ref="T128:T133">N128*3+O128*1</f>
        <v>0</v>
      </c>
      <c r="U128" s="62">
        <f aca="true" t="shared" si="63" ref="U128:U133">V128+W128+X128</f>
        <v>0</v>
      </c>
      <c r="V128" s="24">
        <f>SUMPRODUCT(('Fixtures (12)'!O$6:O$20=Calcs!B128)*('Fixtures (12)'!M$6:M$20&lt;'Fixtures (12)'!N$6:N$20))</f>
        <v>0</v>
      </c>
      <c r="W128" s="24">
        <f>SUMPRODUCT(('Fixtures (12)'!O$6:O$20=Calcs!B128)*('Fixtures (12)'!M$6:M$20='Fixtures (12)'!N$6:N$20)*('Fixtures (12)'!N$6:N$20&lt;&gt;""))</f>
        <v>0</v>
      </c>
      <c r="X128" s="24">
        <f>SUMPRODUCT(('Fixtures (12)'!O$6:O$20=Calcs!B128)*('Fixtures (12)'!N$6:N$20&lt;'Fixtures (12)'!M$6:M$20))</f>
        <v>0</v>
      </c>
      <c r="Y128" s="24">
        <f>SUMIF('Fixtures (12)'!O$6:O$20,Calcs!B128,'Fixtures (12)'!N$6:N$20)</f>
        <v>0</v>
      </c>
      <c r="Z128" s="24">
        <f>SUMIF('Fixtures (12)'!O$6:O$20,Calcs!B128,'Fixtures (12)'!M$6:M$20)</f>
        <v>0</v>
      </c>
      <c r="AA128" s="24">
        <f aca="true" t="shared" si="64" ref="AA128:AA133">Y128-Z128</f>
        <v>0</v>
      </c>
      <c r="AB128" s="65">
        <f aca="true" t="shared" si="65" ref="AB128:AB133">V128*3+W128*1</f>
        <v>0</v>
      </c>
      <c r="AC128" s="62">
        <f aca="true" t="shared" si="66" ref="AC128:AC133">RANK(L128,L$128:L$133)</f>
        <v>1</v>
      </c>
      <c r="AD128" s="24">
        <f aca="true" t="shared" si="67" ref="AD128:AD133">SUMPRODUCT((L$128:L$133=L128)*(K$128:K$133&gt;K128))</f>
        <v>0</v>
      </c>
      <c r="AE128" s="24">
        <f aca="true" t="shared" si="68" ref="AE128:AE133">SUMPRODUCT((L$128:L$133=L128)*(K$128:K$133=K128)*(I$128:I$133&gt;I128))</f>
        <v>0</v>
      </c>
      <c r="AF128" s="65">
        <f aca="true" t="shared" si="69" ref="AF128:AF133">SUMPRODUCT((L$128:L$133=L128)*(K$128:K$133=K128)*(I$128:I$133=I128)*(C$128:C$133&gt;C128))</f>
        <v>0</v>
      </c>
    </row>
    <row r="129" spans="1:32" s="24" customFormat="1" ht="12" customHeight="1">
      <c r="A129" s="62">
        <f t="shared" si="57"/>
        <v>2</v>
      </c>
      <c r="B129" s="24" t="str">
        <f>Setup!B16</f>
        <v>H</v>
      </c>
      <c r="C129" s="41">
        <f>C128-1</f>
        <v>-1</v>
      </c>
      <c r="D129" s="54">
        <f>COUNTIF('Fixtures (12)'!L$6:L$20,B129)+COUNTIF('Fixtures (12)'!O$6:O$20,B129)</f>
        <v>5</v>
      </c>
      <c r="E129" s="24">
        <f t="shared" si="58"/>
        <v>0</v>
      </c>
      <c r="F129" s="24">
        <f t="shared" si="59"/>
        <v>0</v>
      </c>
      <c r="G129" s="24">
        <f t="shared" si="59"/>
        <v>0</v>
      </c>
      <c r="H129" s="24">
        <f t="shared" si="59"/>
        <v>0</v>
      </c>
      <c r="I129" s="24">
        <f t="shared" si="59"/>
        <v>0</v>
      </c>
      <c r="J129" s="24">
        <f t="shared" si="59"/>
        <v>0</v>
      </c>
      <c r="K129" s="24">
        <f t="shared" si="59"/>
        <v>0</v>
      </c>
      <c r="L129" s="65">
        <f t="shared" si="59"/>
        <v>0</v>
      </c>
      <c r="M129" s="62">
        <f t="shared" si="60"/>
        <v>0</v>
      </c>
      <c r="N129" s="24">
        <f>SUMPRODUCT(('Fixtures (12)'!L$6:L$20=Calcs!B129)*('Fixtures (12)'!M$6:M$20&gt;'Fixtures (12)'!N$6:N$20))</f>
        <v>0</v>
      </c>
      <c r="O129" s="24">
        <f>SUMPRODUCT(('Fixtures (12)'!L$6:L$20=Calcs!B129)*('Fixtures (12)'!M$6:M$20='Fixtures (12)'!N$6:N$20)*('Fixtures (12)'!M$6:M$20&lt;&gt;""))</f>
        <v>0</v>
      </c>
      <c r="P129" s="24">
        <f>SUMPRODUCT(('Fixtures (12)'!L$6:L$20=Calcs!B129)*('Fixtures (12)'!M$6:M$20&lt;'Fixtures (12)'!N$6:N$20))</f>
        <v>0</v>
      </c>
      <c r="Q129" s="24">
        <f>SUMIF('Fixtures (12)'!L$6:L$20,Calcs!B129,'Fixtures (12)'!M$6:M$20)</f>
        <v>0</v>
      </c>
      <c r="R129" s="24">
        <f>SUMIF('Fixtures (12)'!L$6:L$20,Calcs!B129,'Fixtures (12)'!N$6:N$20)</f>
        <v>0</v>
      </c>
      <c r="S129" s="24">
        <f t="shared" si="61"/>
        <v>0</v>
      </c>
      <c r="T129" s="65">
        <f t="shared" si="62"/>
        <v>0</v>
      </c>
      <c r="U129" s="62">
        <f t="shared" si="63"/>
        <v>0</v>
      </c>
      <c r="V129" s="24">
        <f>SUMPRODUCT(('Fixtures (12)'!O$6:O$20=Calcs!B129)*('Fixtures (12)'!M$6:M$20&lt;'Fixtures (12)'!N$6:N$20))</f>
        <v>0</v>
      </c>
      <c r="W129" s="24">
        <f>SUMPRODUCT(('Fixtures (12)'!O$6:O$20=Calcs!B129)*('Fixtures (12)'!M$6:M$20='Fixtures (12)'!N$6:N$20)*('Fixtures (12)'!N$6:N$20&lt;&gt;""))</f>
        <v>0</v>
      </c>
      <c r="X129" s="24">
        <f>SUMPRODUCT(('Fixtures (12)'!O$6:O$20=Calcs!B129)*('Fixtures (12)'!N$6:N$20&lt;'Fixtures (12)'!M$6:M$20))</f>
        <v>0</v>
      </c>
      <c r="Y129" s="24">
        <f>SUMIF('Fixtures (12)'!O$6:O$20,Calcs!B129,'Fixtures (12)'!N$6:N$20)</f>
        <v>0</v>
      </c>
      <c r="Z129" s="24">
        <f>SUMIF('Fixtures (12)'!O$6:O$20,Calcs!B129,'Fixtures (12)'!M$6:M$20)</f>
        <v>0</v>
      </c>
      <c r="AA129" s="24">
        <f t="shared" si="64"/>
        <v>0</v>
      </c>
      <c r="AB129" s="65">
        <f t="shared" si="65"/>
        <v>0</v>
      </c>
      <c r="AC129" s="62">
        <f t="shared" si="66"/>
        <v>1</v>
      </c>
      <c r="AD129" s="24">
        <f t="shared" si="67"/>
        <v>0</v>
      </c>
      <c r="AE129" s="24">
        <f t="shared" si="68"/>
        <v>0</v>
      </c>
      <c r="AF129" s="65">
        <f t="shared" si="69"/>
        <v>1</v>
      </c>
    </row>
    <row r="130" spans="1:32" s="24" customFormat="1" ht="12" customHeight="1">
      <c r="A130" s="62">
        <f t="shared" si="57"/>
        <v>3</v>
      </c>
      <c r="B130" s="24" t="str">
        <f>Setup!B17</f>
        <v>I</v>
      </c>
      <c r="C130" s="41">
        <f>C129-1</f>
        <v>-2</v>
      </c>
      <c r="D130" s="54">
        <f>COUNTIF('Fixtures (12)'!L$6:L$20,B130)+COUNTIF('Fixtures (12)'!O$6:O$20,B130)</f>
        <v>5</v>
      </c>
      <c r="E130" s="24">
        <f t="shared" si="58"/>
        <v>0</v>
      </c>
      <c r="F130" s="24">
        <f t="shared" si="59"/>
        <v>0</v>
      </c>
      <c r="G130" s="24">
        <f t="shared" si="59"/>
        <v>0</v>
      </c>
      <c r="H130" s="24">
        <f t="shared" si="59"/>
        <v>0</v>
      </c>
      <c r="I130" s="24">
        <f t="shared" si="59"/>
        <v>0</v>
      </c>
      <c r="J130" s="24">
        <f t="shared" si="59"/>
        <v>0</v>
      </c>
      <c r="K130" s="24">
        <f t="shared" si="59"/>
        <v>0</v>
      </c>
      <c r="L130" s="65">
        <f t="shared" si="59"/>
        <v>0</v>
      </c>
      <c r="M130" s="62">
        <f t="shared" si="60"/>
        <v>0</v>
      </c>
      <c r="N130" s="24">
        <f>SUMPRODUCT(('Fixtures (12)'!L$6:L$20=Calcs!B130)*('Fixtures (12)'!M$6:M$20&gt;'Fixtures (12)'!N$6:N$20))</f>
        <v>0</v>
      </c>
      <c r="O130" s="24">
        <f>SUMPRODUCT(('Fixtures (12)'!L$6:L$20=Calcs!B130)*('Fixtures (12)'!M$6:M$20='Fixtures (12)'!N$6:N$20)*('Fixtures (12)'!M$6:M$20&lt;&gt;""))</f>
        <v>0</v>
      </c>
      <c r="P130" s="24">
        <f>SUMPRODUCT(('Fixtures (12)'!L$6:L$20=Calcs!B130)*('Fixtures (12)'!M$6:M$20&lt;'Fixtures (12)'!N$6:N$20))</f>
        <v>0</v>
      </c>
      <c r="Q130" s="24">
        <f>SUMIF('Fixtures (12)'!L$6:L$20,Calcs!B130,'Fixtures (12)'!M$6:M$20)</f>
        <v>0</v>
      </c>
      <c r="R130" s="24">
        <f>SUMIF('Fixtures (12)'!L$6:L$20,Calcs!B130,'Fixtures (12)'!N$6:N$20)</f>
        <v>0</v>
      </c>
      <c r="S130" s="24">
        <f t="shared" si="61"/>
        <v>0</v>
      </c>
      <c r="T130" s="65">
        <f t="shared" si="62"/>
        <v>0</v>
      </c>
      <c r="U130" s="62">
        <f t="shared" si="63"/>
        <v>0</v>
      </c>
      <c r="V130" s="24">
        <f>SUMPRODUCT(('Fixtures (12)'!O$6:O$20=Calcs!B130)*('Fixtures (12)'!M$6:M$20&lt;'Fixtures (12)'!N$6:N$20))</f>
        <v>0</v>
      </c>
      <c r="W130" s="24">
        <f>SUMPRODUCT(('Fixtures (12)'!O$6:O$20=Calcs!B130)*('Fixtures (12)'!M$6:M$20='Fixtures (12)'!N$6:N$20)*('Fixtures (12)'!N$6:N$20&lt;&gt;""))</f>
        <v>0</v>
      </c>
      <c r="X130" s="24">
        <f>SUMPRODUCT(('Fixtures (12)'!O$6:O$20=Calcs!B130)*('Fixtures (12)'!N$6:N$20&lt;'Fixtures (12)'!M$6:M$20))</f>
        <v>0</v>
      </c>
      <c r="Y130" s="24">
        <f>SUMIF('Fixtures (12)'!O$6:O$20,Calcs!B130,'Fixtures (12)'!N$6:N$20)</f>
        <v>0</v>
      </c>
      <c r="Z130" s="24">
        <f>SUMIF('Fixtures (12)'!O$6:O$20,Calcs!B130,'Fixtures (12)'!M$6:M$20)</f>
        <v>0</v>
      </c>
      <c r="AA130" s="24">
        <f t="shared" si="64"/>
        <v>0</v>
      </c>
      <c r="AB130" s="65">
        <f t="shared" si="65"/>
        <v>0</v>
      </c>
      <c r="AC130" s="62">
        <f t="shared" si="66"/>
        <v>1</v>
      </c>
      <c r="AD130" s="24">
        <f t="shared" si="67"/>
        <v>0</v>
      </c>
      <c r="AE130" s="24">
        <f t="shared" si="68"/>
        <v>0</v>
      </c>
      <c r="AF130" s="65">
        <f t="shared" si="69"/>
        <v>2</v>
      </c>
    </row>
    <row r="131" spans="1:32" s="68" customFormat="1" ht="12" customHeight="1">
      <c r="A131" s="62">
        <f t="shared" si="57"/>
        <v>4</v>
      </c>
      <c r="B131" s="24" t="str">
        <f>Setup!B18</f>
        <v>J</v>
      </c>
      <c r="C131" s="41">
        <f>C130-1</f>
        <v>-3</v>
      </c>
      <c r="D131" s="54">
        <f>COUNTIF('Fixtures (12)'!L$6:L$20,B131)+COUNTIF('Fixtures (12)'!O$6:O$20,B131)</f>
        <v>5</v>
      </c>
      <c r="E131" s="24">
        <f t="shared" si="58"/>
        <v>0</v>
      </c>
      <c r="F131" s="24">
        <f t="shared" si="59"/>
        <v>0</v>
      </c>
      <c r="G131" s="24">
        <f t="shared" si="59"/>
        <v>0</v>
      </c>
      <c r="H131" s="24">
        <f t="shared" si="59"/>
        <v>0</v>
      </c>
      <c r="I131" s="24">
        <f t="shared" si="59"/>
        <v>0</v>
      </c>
      <c r="J131" s="24">
        <f t="shared" si="59"/>
        <v>0</v>
      </c>
      <c r="K131" s="24">
        <f t="shared" si="59"/>
        <v>0</v>
      </c>
      <c r="L131" s="65">
        <f t="shared" si="59"/>
        <v>0</v>
      </c>
      <c r="M131" s="62">
        <f t="shared" si="60"/>
        <v>0</v>
      </c>
      <c r="N131" s="24">
        <f>SUMPRODUCT(('Fixtures (12)'!L$6:L$20=Calcs!B131)*('Fixtures (12)'!M$6:M$20&gt;'Fixtures (12)'!N$6:N$20))</f>
        <v>0</v>
      </c>
      <c r="O131" s="24">
        <f>SUMPRODUCT(('Fixtures (12)'!L$6:L$20=Calcs!B131)*('Fixtures (12)'!M$6:M$20='Fixtures (12)'!N$6:N$20)*('Fixtures (12)'!M$6:M$20&lt;&gt;""))</f>
        <v>0</v>
      </c>
      <c r="P131" s="24">
        <f>SUMPRODUCT(('Fixtures (12)'!L$6:L$20=Calcs!B131)*('Fixtures (12)'!M$6:M$20&lt;'Fixtures (12)'!N$6:N$20))</f>
        <v>0</v>
      </c>
      <c r="Q131" s="24">
        <f>SUMIF('Fixtures (12)'!L$6:L$20,Calcs!B131,'Fixtures (12)'!M$6:M$20)</f>
        <v>0</v>
      </c>
      <c r="R131" s="24">
        <f>SUMIF('Fixtures (12)'!L$6:L$20,Calcs!B131,'Fixtures (12)'!N$6:N$20)</f>
        <v>0</v>
      </c>
      <c r="S131" s="24">
        <f t="shared" si="61"/>
        <v>0</v>
      </c>
      <c r="T131" s="65">
        <f t="shared" si="62"/>
        <v>0</v>
      </c>
      <c r="U131" s="62">
        <f t="shared" si="63"/>
        <v>0</v>
      </c>
      <c r="V131" s="24">
        <f>SUMPRODUCT(('Fixtures (12)'!O$6:O$20=Calcs!B131)*('Fixtures (12)'!M$6:M$20&lt;'Fixtures (12)'!N$6:N$20))</f>
        <v>0</v>
      </c>
      <c r="W131" s="24">
        <f>SUMPRODUCT(('Fixtures (12)'!O$6:O$20=Calcs!B131)*('Fixtures (12)'!M$6:M$20='Fixtures (12)'!N$6:N$20)*('Fixtures (12)'!N$6:N$20&lt;&gt;""))</f>
        <v>0</v>
      </c>
      <c r="X131" s="24">
        <f>SUMPRODUCT(('Fixtures (12)'!O$6:O$20=Calcs!B131)*('Fixtures (12)'!N$6:N$20&lt;'Fixtures (12)'!M$6:M$20))</f>
        <v>0</v>
      </c>
      <c r="Y131" s="24">
        <f>SUMIF('Fixtures (12)'!O$6:O$20,Calcs!B131,'Fixtures (12)'!N$6:N$20)</f>
        <v>0</v>
      </c>
      <c r="Z131" s="24">
        <f>SUMIF('Fixtures (12)'!O$6:O$20,Calcs!B131,'Fixtures (12)'!M$6:M$20)</f>
        <v>0</v>
      </c>
      <c r="AA131" s="24">
        <f t="shared" si="64"/>
        <v>0</v>
      </c>
      <c r="AB131" s="65">
        <f t="shared" si="65"/>
        <v>0</v>
      </c>
      <c r="AC131" s="62">
        <f t="shared" si="66"/>
        <v>1</v>
      </c>
      <c r="AD131" s="24">
        <f t="shared" si="67"/>
        <v>0</v>
      </c>
      <c r="AE131" s="24">
        <f t="shared" si="68"/>
        <v>0</v>
      </c>
      <c r="AF131" s="65">
        <f t="shared" si="69"/>
        <v>3</v>
      </c>
    </row>
    <row r="132" spans="1:44" s="64" customFormat="1" ht="12" customHeight="1">
      <c r="A132" s="62">
        <f t="shared" si="57"/>
        <v>5</v>
      </c>
      <c r="B132" s="24" t="str">
        <f>Setup!B19</f>
        <v>K</v>
      </c>
      <c r="C132" s="41">
        <f>C131-1</f>
        <v>-4</v>
      </c>
      <c r="D132" s="54">
        <f>COUNTIF('Fixtures (12)'!L$6:L$20,B132)+COUNTIF('Fixtures (12)'!O$6:O$20,B132)</f>
        <v>5</v>
      </c>
      <c r="E132" s="24">
        <f t="shared" si="58"/>
        <v>0</v>
      </c>
      <c r="F132" s="24">
        <f t="shared" si="59"/>
        <v>0</v>
      </c>
      <c r="G132" s="24">
        <f t="shared" si="59"/>
        <v>0</v>
      </c>
      <c r="H132" s="24">
        <f t="shared" si="59"/>
        <v>0</v>
      </c>
      <c r="I132" s="24">
        <f t="shared" si="59"/>
        <v>0</v>
      </c>
      <c r="J132" s="24">
        <f t="shared" si="59"/>
        <v>0</v>
      </c>
      <c r="K132" s="24">
        <f t="shared" si="59"/>
        <v>0</v>
      </c>
      <c r="L132" s="65">
        <f t="shared" si="59"/>
        <v>0</v>
      </c>
      <c r="M132" s="62">
        <f t="shared" si="60"/>
        <v>0</v>
      </c>
      <c r="N132" s="24">
        <f>SUMPRODUCT(('Fixtures (12)'!L$6:L$20=Calcs!B132)*('Fixtures (12)'!M$6:M$20&gt;'Fixtures (12)'!N$6:N$20))</f>
        <v>0</v>
      </c>
      <c r="O132" s="24">
        <f>SUMPRODUCT(('Fixtures (12)'!L$6:L$20=Calcs!B132)*('Fixtures (12)'!M$6:M$20='Fixtures (12)'!N$6:N$20)*('Fixtures (12)'!M$6:M$20&lt;&gt;""))</f>
        <v>0</v>
      </c>
      <c r="P132" s="24">
        <f>SUMPRODUCT(('Fixtures (12)'!L$6:L$20=Calcs!B132)*('Fixtures (12)'!M$6:M$20&lt;'Fixtures (12)'!N$6:N$20))</f>
        <v>0</v>
      </c>
      <c r="Q132" s="24">
        <f>SUMIF('Fixtures (12)'!L$6:L$20,Calcs!B132,'Fixtures (12)'!M$6:M$20)</f>
        <v>0</v>
      </c>
      <c r="R132" s="24">
        <f>SUMIF('Fixtures (12)'!L$6:L$20,Calcs!B132,'Fixtures (12)'!N$6:N$20)</f>
        <v>0</v>
      </c>
      <c r="S132" s="24">
        <f t="shared" si="61"/>
        <v>0</v>
      </c>
      <c r="T132" s="65">
        <f t="shared" si="62"/>
        <v>0</v>
      </c>
      <c r="U132" s="62">
        <f t="shared" si="63"/>
        <v>0</v>
      </c>
      <c r="V132" s="24">
        <f>SUMPRODUCT(('Fixtures (12)'!O$6:O$20=Calcs!B132)*('Fixtures (12)'!M$6:M$20&lt;'Fixtures (12)'!N$6:N$20))</f>
        <v>0</v>
      </c>
      <c r="W132" s="24">
        <f>SUMPRODUCT(('Fixtures (12)'!O$6:O$20=Calcs!B132)*('Fixtures (12)'!M$6:M$20='Fixtures (12)'!N$6:N$20)*('Fixtures (12)'!N$6:N$20&lt;&gt;""))</f>
        <v>0</v>
      </c>
      <c r="X132" s="24">
        <f>SUMPRODUCT(('Fixtures (12)'!O$6:O$20=Calcs!B132)*('Fixtures (12)'!N$6:N$20&lt;'Fixtures (12)'!M$6:M$20))</f>
        <v>0</v>
      </c>
      <c r="Y132" s="24">
        <f>SUMIF('Fixtures (12)'!O$6:O$20,Calcs!B132,'Fixtures (12)'!N$6:N$20)</f>
        <v>0</v>
      </c>
      <c r="Z132" s="24">
        <f>SUMIF('Fixtures (12)'!O$6:O$20,Calcs!B132,'Fixtures (12)'!M$6:M$20)</f>
        <v>0</v>
      </c>
      <c r="AA132" s="24">
        <f t="shared" si="64"/>
        <v>0</v>
      </c>
      <c r="AB132" s="65">
        <f t="shared" si="65"/>
        <v>0</v>
      </c>
      <c r="AC132" s="62">
        <f t="shared" si="66"/>
        <v>1</v>
      </c>
      <c r="AD132" s="24">
        <f t="shared" si="67"/>
        <v>0</v>
      </c>
      <c r="AE132" s="24">
        <f t="shared" si="68"/>
        <v>0</v>
      </c>
      <c r="AF132" s="65">
        <f t="shared" si="69"/>
        <v>4</v>
      </c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</row>
    <row r="133" spans="1:44" s="64" customFormat="1" ht="12" customHeight="1" thickBot="1">
      <c r="A133" s="63">
        <f t="shared" si="57"/>
        <v>6</v>
      </c>
      <c r="B133" s="38" t="str">
        <f>Setup!B20</f>
        <v>L</v>
      </c>
      <c r="C133" s="42">
        <f>C132-1</f>
        <v>-5</v>
      </c>
      <c r="D133" s="55">
        <f>COUNTIF('Fixtures (12)'!L$6:L$20,B133)+COUNTIF('Fixtures (12)'!O$6:O$20,B133)</f>
        <v>5</v>
      </c>
      <c r="E133" s="38">
        <f t="shared" si="58"/>
        <v>0</v>
      </c>
      <c r="F133" s="38">
        <f t="shared" si="59"/>
        <v>0</v>
      </c>
      <c r="G133" s="38">
        <f t="shared" si="59"/>
        <v>0</v>
      </c>
      <c r="H133" s="38">
        <f t="shared" si="59"/>
        <v>0</v>
      </c>
      <c r="I133" s="38">
        <f t="shared" si="59"/>
        <v>0</v>
      </c>
      <c r="J133" s="38">
        <f t="shared" si="59"/>
        <v>0</v>
      </c>
      <c r="K133" s="38">
        <f t="shared" si="59"/>
        <v>0</v>
      </c>
      <c r="L133" s="66">
        <f t="shared" si="59"/>
        <v>0</v>
      </c>
      <c r="M133" s="63">
        <f t="shared" si="60"/>
        <v>0</v>
      </c>
      <c r="N133" s="38">
        <f>SUMPRODUCT(('Fixtures (12)'!L$6:L$20=Calcs!B133)*('Fixtures (12)'!M$6:M$20&gt;'Fixtures (12)'!N$6:N$20))</f>
        <v>0</v>
      </c>
      <c r="O133" s="38">
        <f>SUMPRODUCT(('Fixtures (12)'!L$6:L$20=Calcs!B133)*('Fixtures (12)'!M$6:M$20='Fixtures (12)'!N$6:N$20)*('Fixtures (12)'!M$6:M$20&lt;&gt;""))</f>
        <v>0</v>
      </c>
      <c r="P133" s="38">
        <f>SUMPRODUCT(('Fixtures (12)'!L$6:L$20=Calcs!B133)*('Fixtures (12)'!M$6:M$20&lt;'Fixtures (12)'!N$6:N$20))</f>
        <v>0</v>
      </c>
      <c r="Q133" s="38">
        <f>SUMIF('Fixtures (12)'!L$6:L$20,Calcs!B133,'Fixtures (12)'!M$6:M$20)</f>
        <v>0</v>
      </c>
      <c r="R133" s="38">
        <f>SUMIF('Fixtures (12)'!L$6:L$20,Calcs!B133,'Fixtures (12)'!N$6:N$20)</f>
        <v>0</v>
      </c>
      <c r="S133" s="38">
        <f t="shared" si="61"/>
        <v>0</v>
      </c>
      <c r="T133" s="66">
        <f t="shared" si="62"/>
        <v>0</v>
      </c>
      <c r="U133" s="63">
        <f t="shared" si="63"/>
        <v>0</v>
      </c>
      <c r="V133" s="38">
        <f>SUMPRODUCT(('Fixtures (12)'!O$6:O$20=Calcs!B133)*('Fixtures (12)'!M$6:M$20&lt;'Fixtures (12)'!N$6:N$20))</f>
        <v>0</v>
      </c>
      <c r="W133" s="38">
        <f>SUMPRODUCT(('Fixtures (12)'!O$6:O$20=Calcs!B133)*('Fixtures (12)'!M$6:M$20='Fixtures (12)'!N$6:N$20)*('Fixtures (12)'!N$6:N$20&lt;&gt;""))</f>
        <v>0</v>
      </c>
      <c r="X133" s="38">
        <f>SUMPRODUCT(('Fixtures (12)'!O$6:O$20=Calcs!B133)*('Fixtures (12)'!N$6:N$20&lt;'Fixtures (12)'!M$6:M$20))</f>
        <v>0</v>
      </c>
      <c r="Y133" s="38">
        <f>SUMIF('Fixtures (12)'!O$6:O$20,Calcs!B133,'Fixtures (12)'!N$6:N$20)</f>
        <v>0</v>
      </c>
      <c r="Z133" s="38">
        <f>SUMIF('Fixtures (12)'!O$6:O$20,Calcs!B133,'Fixtures (12)'!M$6:M$20)</f>
        <v>0</v>
      </c>
      <c r="AA133" s="38">
        <f t="shared" si="64"/>
        <v>0</v>
      </c>
      <c r="AB133" s="66">
        <f t="shared" si="65"/>
        <v>0</v>
      </c>
      <c r="AC133" s="63">
        <f t="shared" si="66"/>
        <v>1</v>
      </c>
      <c r="AD133" s="38">
        <f t="shared" si="67"/>
        <v>0</v>
      </c>
      <c r="AE133" s="38">
        <f t="shared" si="68"/>
        <v>0</v>
      </c>
      <c r="AF133" s="66">
        <f t="shared" si="69"/>
        <v>5</v>
      </c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</row>
    <row r="135" spans="1:44" s="44" customFormat="1" ht="12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</row>
  </sheetData>
  <sheetProtection/>
  <mergeCells count="45">
    <mergeCell ref="D117:L117"/>
    <mergeCell ref="M117:T117"/>
    <mergeCell ref="U117:AB117"/>
    <mergeCell ref="D126:L126"/>
    <mergeCell ref="M126:T126"/>
    <mergeCell ref="U126:AB126"/>
    <mergeCell ref="D98:L98"/>
    <mergeCell ref="M98:T98"/>
    <mergeCell ref="U98:AB98"/>
    <mergeCell ref="D107:L107"/>
    <mergeCell ref="M107:T107"/>
    <mergeCell ref="U107:AB107"/>
    <mergeCell ref="D63:L63"/>
    <mergeCell ref="M63:T63"/>
    <mergeCell ref="U63:AB63"/>
    <mergeCell ref="D71:L71"/>
    <mergeCell ref="M71:T71"/>
    <mergeCell ref="U71:AB71"/>
    <mergeCell ref="D47:L47"/>
    <mergeCell ref="M47:T47"/>
    <mergeCell ref="U47:AB47"/>
    <mergeCell ref="D54:L54"/>
    <mergeCell ref="M54:T54"/>
    <mergeCell ref="U54:AB54"/>
    <mergeCell ref="D21:L21"/>
    <mergeCell ref="M21:T21"/>
    <mergeCell ref="U21:AB21"/>
    <mergeCell ref="M2:T2"/>
    <mergeCell ref="U2:AB2"/>
    <mergeCell ref="D2:L2"/>
    <mergeCell ref="D11:L11"/>
    <mergeCell ref="M11:T11"/>
    <mergeCell ref="U11:AB11"/>
    <mergeCell ref="D32:L32"/>
    <mergeCell ref="M32:T32"/>
    <mergeCell ref="U32:AB32"/>
    <mergeCell ref="D39:L39"/>
    <mergeCell ref="M39:T39"/>
    <mergeCell ref="U39:AB39"/>
    <mergeCell ref="D80:L80"/>
    <mergeCell ref="M80:T80"/>
    <mergeCell ref="U80:AB80"/>
    <mergeCell ref="D88:L88"/>
    <mergeCell ref="M88:T88"/>
    <mergeCell ref="U88:AB8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1:R4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4.7109375" style="3" customWidth="1"/>
    <col min="3" max="4" width="9.140625" style="3" customWidth="1"/>
    <col min="5" max="6" width="4.7109375" style="3" customWidth="1"/>
    <col min="7" max="7" width="9.140625" style="3" customWidth="1"/>
    <col min="8" max="8" width="4.7109375" style="3" customWidth="1"/>
    <col min="9" max="9" width="9.140625" style="3" customWidth="1"/>
    <col min="10" max="10" width="4.7109375" style="3" customWidth="1"/>
    <col min="11" max="12" width="9.140625" style="3" customWidth="1"/>
    <col min="13" max="14" width="4.7109375" style="3" customWidth="1"/>
    <col min="15" max="15" width="9.140625" style="3" customWidth="1"/>
    <col min="16" max="16" width="4.7109375" style="3" customWidth="1"/>
    <col min="17" max="16384" width="9.140625" style="3" customWidth="1"/>
  </cols>
  <sheetData>
    <row r="1" ht="12.75">
      <c r="C1" s="5" t="s">
        <v>5</v>
      </c>
    </row>
    <row r="2" ht="13.5" thickBot="1"/>
    <row r="3" spans="2:16" s="4" customFormat="1" ht="12.75">
      <c r="B3" s="15"/>
      <c r="C3" s="6" t="s">
        <v>20</v>
      </c>
      <c r="D3" s="6"/>
      <c r="E3" s="6"/>
      <c r="F3" s="6"/>
      <c r="G3" s="6"/>
      <c r="H3" s="7"/>
      <c r="I3" s="14"/>
      <c r="J3" s="15"/>
      <c r="K3" s="6" t="s">
        <v>21</v>
      </c>
      <c r="L3" s="6"/>
      <c r="M3" s="6"/>
      <c r="N3" s="6"/>
      <c r="O3" s="6"/>
      <c r="P3" s="7"/>
    </row>
    <row r="4" spans="2:16" ht="12.75">
      <c r="B4" s="8"/>
      <c r="C4" s="9"/>
      <c r="D4" s="9"/>
      <c r="E4" s="9"/>
      <c r="F4" s="9"/>
      <c r="G4" s="9"/>
      <c r="H4" s="10"/>
      <c r="I4" s="9"/>
      <c r="J4" s="8"/>
      <c r="K4" s="9"/>
      <c r="L4" s="9"/>
      <c r="M4" s="9"/>
      <c r="N4" s="9"/>
      <c r="O4" s="9"/>
      <c r="P4" s="10"/>
    </row>
    <row r="5" spans="2:16" ht="12.75">
      <c r="B5" s="8"/>
      <c r="C5" s="9" t="s">
        <v>3</v>
      </c>
      <c r="D5" s="9" t="s">
        <v>6</v>
      </c>
      <c r="E5" s="94" t="s">
        <v>0</v>
      </c>
      <c r="F5" s="94"/>
      <c r="G5" s="9" t="s">
        <v>7</v>
      </c>
      <c r="H5" s="10"/>
      <c r="I5" s="9"/>
      <c r="J5" s="8"/>
      <c r="K5" s="9" t="s">
        <v>3</v>
      </c>
      <c r="L5" s="9" t="s">
        <v>6</v>
      </c>
      <c r="M5" s="94" t="s">
        <v>0</v>
      </c>
      <c r="N5" s="94"/>
      <c r="O5" s="9" t="s">
        <v>7</v>
      </c>
      <c r="P5" s="10"/>
    </row>
    <row r="6" spans="2:16" ht="12.75">
      <c r="B6" s="8"/>
      <c r="C6" s="9">
        <v>1</v>
      </c>
      <c r="D6" s="9" t="str">
        <f>'Fixtures (6)'!B4</f>
        <v>A</v>
      </c>
      <c r="E6" s="81"/>
      <c r="F6" s="81"/>
      <c r="G6" s="9" t="str">
        <f>'Fixtures (6)'!E4</f>
        <v>B</v>
      </c>
      <c r="H6" s="10"/>
      <c r="I6" s="9"/>
      <c r="J6" s="8"/>
      <c r="K6" s="9">
        <v>1</v>
      </c>
      <c r="L6" s="9" t="str">
        <f>Setup!B15</f>
        <v>G</v>
      </c>
      <c r="M6" s="81"/>
      <c r="N6" s="81"/>
      <c r="O6" s="9" t="str">
        <f>Setup!B16</f>
        <v>H</v>
      </c>
      <c r="P6" s="10"/>
    </row>
    <row r="7" spans="2:16" ht="12.75">
      <c r="B7" s="8"/>
      <c r="C7" s="9">
        <v>1</v>
      </c>
      <c r="D7" s="9" t="str">
        <f>'Fixtures (6)'!B5</f>
        <v>C</v>
      </c>
      <c r="E7" s="81"/>
      <c r="F7" s="81"/>
      <c r="G7" s="9" t="str">
        <f>'Fixtures (6)'!E5</f>
        <v>D</v>
      </c>
      <c r="H7" s="10"/>
      <c r="I7" s="9"/>
      <c r="J7" s="8"/>
      <c r="K7" s="9">
        <v>1</v>
      </c>
      <c r="L7" s="9" t="str">
        <f>Setup!B17</f>
        <v>I</v>
      </c>
      <c r="M7" s="81"/>
      <c r="N7" s="81"/>
      <c r="O7" s="9" t="str">
        <f>Setup!B18</f>
        <v>J</v>
      </c>
      <c r="P7" s="10"/>
    </row>
    <row r="8" spans="2:16" ht="12.75">
      <c r="B8" s="8"/>
      <c r="C8" s="9">
        <v>1</v>
      </c>
      <c r="D8" s="9" t="str">
        <f>'Fixtures (6)'!B6</f>
        <v>E</v>
      </c>
      <c r="E8" s="81"/>
      <c r="F8" s="81"/>
      <c r="G8" s="9" t="str">
        <f>'Fixtures (6)'!E6</f>
        <v>F</v>
      </c>
      <c r="H8" s="10"/>
      <c r="I8" s="9"/>
      <c r="J8" s="8"/>
      <c r="K8" s="9">
        <v>2</v>
      </c>
      <c r="L8" s="9" t="str">
        <f>L6</f>
        <v>G</v>
      </c>
      <c r="M8" s="81"/>
      <c r="N8" s="81"/>
      <c r="O8" s="9" t="str">
        <f>Setup!B19</f>
        <v>K</v>
      </c>
      <c r="P8" s="10"/>
    </row>
    <row r="9" spans="2:16" ht="12.75">
      <c r="B9" s="8"/>
      <c r="C9" s="9">
        <v>2</v>
      </c>
      <c r="D9" s="9" t="str">
        <f>'Fixtures (6)'!B7</f>
        <v>A</v>
      </c>
      <c r="E9" s="81"/>
      <c r="F9" s="81"/>
      <c r="G9" s="9" t="str">
        <f>'Fixtures (6)'!E7</f>
        <v>C</v>
      </c>
      <c r="H9" s="10"/>
      <c r="I9" s="9"/>
      <c r="J9" s="8"/>
      <c r="K9" s="9">
        <v>2</v>
      </c>
      <c r="L9" s="9" t="str">
        <f>O6</f>
        <v>H</v>
      </c>
      <c r="M9" s="81"/>
      <c r="N9" s="81"/>
      <c r="O9" s="9" t="str">
        <f>L7</f>
        <v>I</v>
      </c>
      <c r="P9" s="10"/>
    </row>
    <row r="10" spans="2:16" ht="12.75">
      <c r="B10" s="8"/>
      <c r="C10" s="9">
        <v>2</v>
      </c>
      <c r="D10" s="9" t="str">
        <f>G7</f>
        <v>D</v>
      </c>
      <c r="E10" s="81"/>
      <c r="F10" s="81"/>
      <c r="G10" s="9" t="str">
        <f>G8</f>
        <v>F</v>
      </c>
      <c r="H10" s="10"/>
      <c r="I10" s="9"/>
      <c r="J10" s="8"/>
      <c r="K10" s="9">
        <v>3</v>
      </c>
      <c r="L10" s="9" t="str">
        <f>L6</f>
        <v>G</v>
      </c>
      <c r="M10" s="81"/>
      <c r="N10" s="81"/>
      <c r="O10" s="9" t="str">
        <f>O7</f>
        <v>J</v>
      </c>
      <c r="P10" s="10"/>
    </row>
    <row r="11" spans="2:16" ht="12.75">
      <c r="B11" s="8"/>
      <c r="C11" s="9">
        <v>2</v>
      </c>
      <c r="D11" s="9" t="str">
        <f>G6</f>
        <v>B</v>
      </c>
      <c r="E11" s="81"/>
      <c r="F11" s="81"/>
      <c r="G11" s="9" t="str">
        <f>D8</f>
        <v>E</v>
      </c>
      <c r="H11" s="10"/>
      <c r="I11" s="9"/>
      <c r="J11" s="8"/>
      <c r="K11" s="9">
        <v>3</v>
      </c>
      <c r="L11" s="9" t="str">
        <f>O6</f>
        <v>H</v>
      </c>
      <c r="M11" s="81"/>
      <c r="N11" s="81"/>
      <c r="O11" s="9" t="str">
        <f>O8</f>
        <v>K</v>
      </c>
      <c r="P11" s="10"/>
    </row>
    <row r="12" spans="2:16" ht="12.75">
      <c r="B12" s="8"/>
      <c r="C12" s="9">
        <v>3</v>
      </c>
      <c r="D12" s="9" t="str">
        <f>'Fixtures (6)'!B10</f>
        <v>A</v>
      </c>
      <c r="E12" s="81"/>
      <c r="F12" s="81"/>
      <c r="G12" s="9" t="str">
        <f>'Fixtures (6)'!E10</f>
        <v>D</v>
      </c>
      <c r="H12" s="10"/>
      <c r="I12" s="9"/>
      <c r="J12" s="8"/>
      <c r="K12" s="9">
        <v>4</v>
      </c>
      <c r="L12" s="9" t="str">
        <f>L6</f>
        <v>G</v>
      </c>
      <c r="M12" s="81"/>
      <c r="N12" s="81"/>
      <c r="O12" s="9" t="str">
        <f>L7</f>
        <v>I</v>
      </c>
      <c r="P12" s="10"/>
    </row>
    <row r="13" spans="2:16" ht="12.75">
      <c r="B13" s="8"/>
      <c r="C13" s="9">
        <v>3</v>
      </c>
      <c r="D13" s="9" t="str">
        <f>'Fixtures (6)'!B11</f>
        <v>B</v>
      </c>
      <c r="E13" s="81"/>
      <c r="F13" s="81"/>
      <c r="G13" s="9" t="str">
        <f>'Fixtures (6)'!E11</f>
        <v>F</v>
      </c>
      <c r="H13" s="10"/>
      <c r="J13" s="8"/>
      <c r="K13" s="9">
        <v>4</v>
      </c>
      <c r="L13" s="9" t="str">
        <f>O7</f>
        <v>J</v>
      </c>
      <c r="M13" s="81"/>
      <c r="N13" s="81"/>
      <c r="O13" s="9" t="str">
        <f>O8</f>
        <v>K</v>
      </c>
      <c r="P13" s="10"/>
    </row>
    <row r="14" spans="2:16" ht="12.75">
      <c r="B14" s="8"/>
      <c r="C14" s="9">
        <v>3</v>
      </c>
      <c r="D14" s="9" t="str">
        <f>'Fixtures (6)'!B12</f>
        <v>C</v>
      </c>
      <c r="E14" s="81"/>
      <c r="F14" s="81"/>
      <c r="G14" s="9" t="str">
        <f>'Fixtures (6)'!E12</f>
        <v>E</v>
      </c>
      <c r="H14" s="10"/>
      <c r="J14" s="8"/>
      <c r="K14" s="9">
        <v>5</v>
      </c>
      <c r="L14" s="9" t="str">
        <f>O6</f>
        <v>H</v>
      </c>
      <c r="M14" s="81"/>
      <c r="N14" s="81"/>
      <c r="O14" s="9" t="str">
        <f>O7</f>
        <v>J</v>
      </c>
      <c r="P14" s="10"/>
    </row>
    <row r="15" spans="2:16" ht="12.75">
      <c r="B15" s="8"/>
      <c r="C15" s="9">
        <v>4</v>
      </c>
      <c r="D15" s="9" t="str">
        <f>'Fixtures (6)'!B13</f>
        <v>A</v>
      </c>
      <c r="E15" s="81"/>
      <c r="F15" s="81"/>
      <c r="G15" s="9" t="str">
        <f>'Fixtures (6)'!E13</f>
        <v>F</v>
      </c>
      <c r="H15" s="10"/>
      <c r="J15" s="8"/>
      <c r="K15" s="9">
        <v>5</v>
      </c>
      <c r="L15" s="9" t="str">
        <f>L7</f>
        <v>I</v>
      </c>
      <c r="M15" s="81"/>
      <c r="N15" s="81"/>
      <c r="O15" s="9" t="str">
        <f>O8</f>
        <v>K</v>
      </c>
      <c r="P15" s="10"/>
    </row>
    <row r="16" spans="2:16" ht="12.75">
      <c r="B16" s="8"/>
      <c r="C16" s="9">
        <v>4</v>
      </c>
      <c r="D16" s="9" t="str">
        <f>'Fixtures (6)'!B14</f>
        <v>B</v>
      </c>
      <c r="E16" s="81"/>
      <c r="F16" s="81"/>
      <c r="G16" s="9" t="str">
        <f>'Fixtures (6)'!E14</f>
        <v>C</v>
      </c>
      <c r="H16" s="10"/>
      <c r="J16" s="8"/>
      <c r="K16" s="9"/>
      <c r="L16" s="9"/>
      <c r="M16" s="9"/>
      <c r="N16" s="9"/>
      <c r="O16" s="9"/>
      <c r="P16" s="10"/>
    </row>
    <row r="17" spans="2:16" ht="13.5" thickBot="1">
      <c r="B17" s="8"/>
      <c r="C17" s="9">
        <v>4</v>
      </c>
      <c r="D17" s="9" t="str">
        <f>'Fixtures (6)'!B15</f>
        <v>D</v>
      </c>
      <c r="E17" s="81"/>
      <c r="F17" s="81"/>
      <c r="G17" s="9" t="str">
        <f>'Fixtures (6)'!E15</f>
        <v>E</v>
      </c>
      <c r="H17" s="10"/>
      <c r="J17" s="11"/>
      <c r="K17" s="12"/>
      <c r="L17" s="12"/>
      <c r="M17" s="12"/>
      <c r="N17" s="12"/>
      <c r="O17" s="12"/>
      <c r="P17" s="13"/>
    </row>
    <row r="18" spans="2:16" ht="12.75">
      <c r="B18" s="8"/>
      <c r="C18" s="9">
        <v>5</v>
      </c>
      <c r="D18" s="9" t="str">
        <f>'Fixtures (6)'!B16</f>
        <v>B</v>
      </c>
      <c r="E18" s="81"/>
      <c r="F18" s="81"/>
      <c r="G18" s="9" t="str">
        <f>'Fixtures (6)'!E16</f>
        <v>D</v>
      </c>
      <c r="H18" s="10"/>
      <c r="J18" s="9"/>
      <c r="K18" s="9"/>
      <c r="L18" s="9"/>
      <c r="M18" s="9"/>
      <c r="N18" s="9"/>
      <c r="O18" s="9"/>
      <c r="P18" s="9"/>
    </row>
    <row r="19" spans="2:16" ht="12.75">
      <c r="B19" s="8"/>
      <c r="C19" s="9">
        <v>5</v>
      </c>
      <c r="D19" s="9" t="str">
        <f>'Fixtures (6)'!B17</f>
        <v>A</v>
      </c>
      <c r="E19" s="81"/>
      <c r="F19" s="81"/>
      <c r="G19" s="9" t="str">
        <f>'Fixtures (6)'!E17</f>
        <v>E</v>
      </c>
      <c r="H19" s="10"/>
      <c r="J19" s="9"/>
      <c r="K19" s="9"/>
      <c r="L19" s="9"/>
      <c r="M19" s="9"/>
      <c r="N19" s="9"/>
      <c r="O19" s="9"/>
      <c r="P19" s="9"/>
    </row>
    <row r="20" spans="2:16" ht="12.75">
      <c r="B20" s="8"/>
      <c r="C20" s="9">
        <v>5</v>
      </c>
      <c r="D20" s="9" t="str">
        <f>'Fixtures (6)'!B18</f>
        <v>C</v>
      </c>
      <c r="E20" s="81"/>
      <c r="F20" s="81"/>
      <c r="G20" s="9" t="str">
        <f>'Fixtures (6)'!E18</f>
        <v>F</v>
      </c>
      <c r="H20" s="10"/>
      <c r="J20" s="9"/>
      <c r="K20" s="9"/>
      <c r="L20" s="9"/>
      <c r="M20" s="9"/>
      <c r="N20" s="9"/>
      <c r="O20" s="9"/>
      <c r="P20" s="9"/>
    </row>
    <row r="21" spans="2:16" ht="13.5" thickBot="1">
      <c r="B21" s="11"/>
      <c r="C21" s="12"/>
      <c r="D21" s="12"/>
      <c r="E21" s="12"/>
      <c r="F21" s="12"/>
      <c r="G21" s="12"/>
      <c r="H21" s="13"/>
      <c r="J21" s="9"/>
      <c r="K21" s="9"/>
      <c r="L21" s="9"/>
      <c r="M21" s="9"/>
      <c r="N21" s="9"/>
      <c r="O21" s="9"/>
      <c r="P21" s="9"/>
    </row>
    <row r="40" ht="12.75">
      <c r="R40" s="75" t="s">
        <v>70</v>
      </c>
    </row>
  </sheetData>
  <sheetProtection sheet="1" objects="1" scenarios="1"/>
  <mergeCells count="2">
    <mergeCell ref="E5:F5"/>
    <mergeCell ref="M5:N5"/>
  </mergeCells>
  <conditionalFormatting sqref="E6:F20 M6:N15">
    <cfRule type="expression" priority="1" dxfId="1" stopIfTrue="1">
      <formula>ISBLANK(E6)</formula>
    </cfRule>
  </conditionalFormatting>
  <conditionalFormatting sqref="D6:D20">
    <cfRule type="expression" priority="2" dxfId="2" stopIfTrue="1">
      <formula>$E6&gt;$F6</formula>
    </cfRule>
  </conditionalFormatting>
  <conditionalFormatting sqref="G6:G20">
    <cfRule type="expression" priority="3" dxfId="2" stopIfTrue="1">
      <formula>$F6&gt;$E6</formula>
    </cfRule>
  </conditionalFormatting>
  <conditionalFormatting sqref="L6:L20">
    <cfRule type="expression" priority="4" dxfId="2" stopIfTrue="1">
      <formula>$M6&gt;$N6</formula>
    </cfRule>
  </conditionalFormatting>
  <conditionalFormatting sqref="O6:O20">
    <cfRule type="expression" priority="5" dxfId="2" stopIfTrue="1">
      <formula>$N6&gt;$M6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B1:AA46"/>
  <sheetViews>
    <sheetView showGridLines="0" workbookViewId="0" topLeftCell="A1">
      <selection activeCell="D38" sqref="D38:H38"/>
    </sheetView>
  </sheetViews>
  <sheetFormatPr defaultColWidth="9.140625" defaultRowHeight="12.75"/>
  <cols>
    <col min="1" max="1" width="4.00390625" style="45" customWidth="1"/>
    <col min="2" max="2" width="6.8515625" style="45" customWidth="1"/>
    <col min="3" max="3" width="25.140625" style="45" bestFit="1" customWidth="1"/>
    <col min="4" max="6" width="4.7109375" style="45" customWidth="1"/>
    <col min="7" max="7" width="4.7109375" style="46" customWidth="1"/>
    <col min="8" max="33" width="4.7109375" style="45" customWidth="1"/>
    <col min="34" max="16384" width="9.140625" style="45" customWidth="1"/>
  </cols>
  <sheetData>
    <row r="1" ht="12.75" customHeight="1">
      <c r="B1" s="53" t="s">
        <v>42</v>
      </c>
    </row>
    <row r="2" ht="12.75" customHeight="1" thickBot="1"/>
    <row r="3" spans="2:27" s="47" customFormat="1" ht="12.75" customHeight="1" thickBot="1">
      <c r="B3" s="87" t="s">
        <v>35</v>
      </c>
      <c r="C3" s="89" t="s">
        <v>23</v>
      </c>
      <c r="D3" s="89" t="s">
        <v>25</v>
      </c>
      <c r="E3" s="89" t="s">
        <v>26</v>
      </c>
      <c r="F3" s="89" t="s">
        <v>11</v>
      </c>
      <c r="G3" s="89" t="s">
        <v>19</v>
      </c>
      <c r="H3" s="89" t="s">
        <v>13</v>
      </c>
      <c r="I3" s="89" t="s">
        <v>8</v>
      </c>
      <c r="J3" s="89" t="s">
        <v>27</v>
      </c>
      <c r="K3" s="89" t="s">
        <v>36</v>
      </c>
      <c r="L3" s="91" t="s">
        <v>37</v>
      </c>
      <c r="M3" s="92"/>
      <c r="N3" s="92"/>
      <c r="O3" s="92"/>
      <c r="P3" s="92"/>
      <c r="Q3" s="92"/>
      <c r="R3" s="92"/>
      <c r="S3" s="93"/>
      <c r="T3" s="91" t="s">
        <v>38</v>
      </c>
      <c r="U3" s="92"/>
      <c r="V3" s="92"/>
      <c r="W3" s="92"/>
      <c r="X3" s="92"/>
      <c r="Y3" s="92"/>
      <c r="Z3" s="92"/>
      <c r="AA3" s="93"/>
    </row>
    <row r="4" spans="2:27" s="23" customFormat="1" ht="12.75" customHeight="1" thickBot="1">
      <c r="B4" s="88"/>
      <c r="C4" s="90"/>
      <c r="D4" s="90"/>
      <c r="E4" s="90"/>
      <c r="F4" s="90"/>
      <c r="G4" s="90"/>
      <c r="H4" s="90"/>
      <c r="I4" s="90"/>
      <c r="J4" s="90"/>
      <c r="K4" s="90"/>
      <c r="L4" s="48" t="s">
        <v>25</v>
      </c>
      <c r="M4" s="48" t="s">
        <v>26</v>
      </c>
      <c r="N4" s="48" t="s">
        <v>11</v>
      </c>
      <c r="O4" s="48" t="s">
        <v>19</v>
      </c>
      <c r="P4" s="48" t="s">
        <v>13</v>
      </c>
      <c r="Q4" s="48" t="s">
        <v>8</v>
      </c>
      <c r="R4" s="48" t="s">
        <v>27</v>
      </c>
      <c r="S4" s="48" t="s">
        <v>36</v>
      </c>
      <c r="T4" s="48" t="s">
        <v>25</v>
      </c>
      <c r="U4" s="48" t="s">
        <v>26</v>
      </c>
      <c r="V4" s="48" t="s">
        <v>11</v>
      </c>
      <c r="W4" s="48" t="s">
        <v>19</v>
      </c>
      <c r="X4" s="48" t="s">
        <v>13</v>
      </c>
      <c r="Y4" s="48" t="s">
        <v>8</v>
      </c>
      <c r="Z4" s="48" t="s">
        <v>27</v>
      </c>
      <c r="AA4" s="48" t="s">
        <v>36</v>
      </c>
    </row>
    <row r="5" spans="2:27" ht="12" customHeight="1">
      <c r="B5" s="49">
        <v>1</v>
      </c>
      <c r="C5" s="50" t="str">
        <f>VLOOKUP(B5,Calcs!$A$99:$AB$105,2,FALSE)</f>
        <v>A</v>
      </c>
      <c r="D5" s="50">
        <f>VLOOKUP($C5,Calcs!$B$99:$AB$105,COLUMN(),FALSE)</f>
        <v>0</v>
      </c>
      <c r="E5" s="50">
        <f>VLOOKUP($C5,Calcs!$B$99:$AB$105,COLUMN(),FALSE)</f>
        <v>0</v>
      </c>
      <c r="F5" s="50">
        <f>VLOOKUP($C5,Calcs!$B$99:$AB$105,COLUMN(),FALSE)</f>
        <v>0</v>
      </c>
      <c r="G5" s="50">
        <f>VLOOKUP($C5,Calcs!$B$99:$AB$105,COLUMN(),FALSE)</f>
        <v>0</v>
      </c>
      <c r="H5" s="50">
        <f>VLOOKUP($C5,Calcs!$B$99:$AB$105,COLUMN(),FALSE)</f>
        <v>0</v>
      </c>
      <c r="I5" s="50">
        <f>VLOOKUP($C5,Calcs!$B$99:$AB$105,COLUMN(),FALSE)</f>
        <v>0</v>
      </c>
      <c r="J5" s="50">
        <f>VLOOKUP($C5,Calcs!$B$99:$AB$105,COLUMN(),FALSE)</f>
        <v>0</v>
      </c>
      <c r="K5" s="50">
        <f>VLOOKUP($C5,Calcs!$B$99:$AB$105,COLUMN(),FALSE)</f>
        <v>0</v>
      </c>
      <c r="L5" s="25">
        <f>VLOOKUP($C5,Calcs!$B$99:$AB$105,COLUMN(),FALSE)</f>
        <v>0</v>
      </c>
      <c r="M5" s="25">
        <f>VLOOKUP($C5,Calcs!$B$99:$AB$105,COLUMN(),FALSE)</f>
        <v>0</v>
      </c>
      <c r="N5" s="25">
        <f>VLOOKUP($C5,Calcs!$B$99:$AB$105,COLUMN(),FALSE)</f>
        <v>0</v>
      </c>
      <c r="O5" s="25">
        <f>VLOOKUP($C5,Calcs!$B$99:$AB$105,COLUMN(),FALSE)</f>
        <v>0</v>
      </c>
      <c r="P5" s="25">
        <f>VLOOKUP($C5,Calcs!$B$99:$AB$105,COLUMN(),FALSE)</f>
        <v>0</v>
      </c>
      <c r="Q5" s="25">
        <f>VLOOKUP($C5,Calcs!$B$99:$AB$105,COLUMN(),FALSE)</f>
        <v>0</v>
      </c>
      <c r="R5" s="25">
        <f>VLOOKUP($C5,Calcs!$B$99:$AB$105,COLUMN(),FALSE)</f>
        <v>0</v>
      </c>
      <c r="S5" s="25">
        <f>VLOOKUP($C5,Calcs!$B$99:$AB$105,COLUMN(),FALSE)</f>
        <v>0</v>
      </c>
      <c r="T5" s="25">
        <f>VLOOKUP($C5,Calcs!$B$99:$AB$105,COLUMN(),FALSE)</f>
        <v>0</v>
      </c>
      <c r="U5" s="25">
        <f>VLOOKUP($C5,Calcs!$B$99:$AB$105,COLUMN(),FALSE)</f>
        <v>0</v>
      </c>
      <c r="V5" s="25">
        <f>VLOOKUP($C5,Calcs!$B$99:$AB$105,COLUMN(),FALSE)</f>
        <v>0</v>
      </c>
      <c r="W5" s="25">
        <f>VLOOKUP($C5,Calcs!$B$99:$AB$105,COLUMN(),FALSE)</f>
        <v>0</v>
      </c>
      <c r="X5" s="25">
        <f>VLOOKUP($C5,Calcs!$B$99:$AB$105,COLUMN(),FALSE)</f>
        <v>0</v>
      </c>
      <c r="Y5" s="25">
        <f>VLOOKUP($C5,Calcs!$B$99:$AB$105,COLUMN(),FALSE)</f>
        <v>0</v>
      </c>
      <c r="Z5" s="25">
        <f>VLOOKUP($C5,Calcs!$B$99:$AB$105,COLUMN(),FALSE)</f>
        <v>0</v>
      </c>
      <c r="AA5" s="25">
        <f>VLOOKUP($C5,Calcs!$B$99:$AB$105,COLUMN(),FALSE)</f>
        <v>0</v>
      </c>
    </row>
    <row r="6" spans="2:27" ht="12" customHeight="1">
      <c r="B6" s="49">
        <f>IF(B5&lt;&gt;"",IF(B5='[1]Teams'!$B$2,"",B5+1),"")</f>
        <v>2</v>
      </c>
      <c r="C6" s="50" t="str">
        <f>VLOOKUP(B6,Calcs!$A$99:$AB$105,2,FALSE)</f>
        <v>B</v>
      </c>
      <c r="D6" s="50">
        <f>VLOOKUP($C6,Calcs!$B$99:$AB$105,COLUMN(),FALSE)</f>
        <v>0</v>
      </c>
      <c r="E6" s="50">
        <f>VLOOKUP($C6,Calcs!$B$99:$AB$105,COLUMN(),FALSE)</f>
        <v>0</v>
      </c>
      <c r="F6" s="50">
        <f>VLOOKUP($C6,Calcs!$B$99:$AB$105,COLUMN(),FALSE)</f>
        <v>0</v>
      </c>
      <c r="G6" s="50">
        <f>VLOOKUP($C6,Calcs!$B$99:$AB$105,COLUMN(),FALSE)</f>
        <v>0</v>
      </c>
      <c r="H6" s="50">
        <f>VLOOKUP($C6,Calcs!$B$99:$AB$105,COLUMN(),FALSE)</f>
        <v>0</v>
      </c>
      <c r="I6" s="50">
        <f>VLOOKUP($C6,Calcs!$B$99:$AB$105,COLUMN(),FALSE)</f>
        <v>0</v>
      </c>
      <c r="J6" s="50">
        <f>VLOOKUP($C6,Calcs!$B$99:$AB$105,COLUMN(),FALSE)</f>
        <v>0</v>
      </c>
      <c r="K6" s="50">
        <f>VLOOKUP($C6,Calcs!$B$99:$AB$105,COLUMN(),FALSE)</f>
        <v>0</v>
      </c>
      <c r="L6" s="25">
        <f>VLOOKUP($C6,Calcs!$B$99:$AB$105,COLUMN(),FALSE)</f>
        <v>0</v>
      </c>
      <c r="M6" s="25">
        <f>VLOOKUP($C6,Calcs!$B$99:$AB$105,COLUMN(),FALSE)</f>
        <v>0</v>
      </c>
      <c r="N6" s="25">
        <f>VLOOKUP($C6,Calcs!$B$99:$AB$105,COLUMN(),FALSE)</f>
        <v>0</v>
      </c>
      <c r="O6" s="25">
        <f>VLOOKUP($C6,Calcs!$B$99:$AB$105,COLUMN(),FALSE)</f>
        <v>0</v>
      </c>
      <c r="P6" s="25">
        <f>VLOOKUP($C6,Calcs!$B$99:$AB$105,COLUMN(),FALSE)</f>
        <v>0</v>
      </c>
      <c r="Q6" s="25">
        <f>VLOOKUP($C6,Calcs!$B$99:$AB$105,COLUMN(),FALSE)</f>
        <v>0</v>
      </c>
      <c r="R6" s="25">
        <f>VLOOKUP($C6,Calcs!$B$99:$AB$105,COLUMN(),FALSE)</f>
        <v>0</v>
      </c>
      <c r="S6" s="25">
        <f>VLOOKUP($C6,Calcs!$B$99:$AB$105,COLUMN(),FALSE)</f>
        <v>0</v>
      </c>
      <c r="T6" s="25">
        <f>VLOOKUP($C6,Calcs!$B$99:$AB$105,COLUMN(),FALSE)</f>
        <v>0</v>
      </c>
      <c r="U6" s="25">
        <f>VLOOKUP($C6,Calcs!$B$99:$AB$105,COLUMN(),FALSE)</f>
        <v>0</v>
      </c>
      <c r="V6" s="25">
        <f>VLOOKUP($C6,Calcs!$B$99:$AB$105,COLUMN(),FALSE)</f>
        <v>0</v>
      </c>
      <c r="W6" s="25">
        <f>VLOOKUP($C6,Calcs!$B$99:$AB$105,COLUMN(),FALSE)</f>
        <v>0</v>
      </c>
      <c r="X6" s="25">
        <f>VLOOKUP($C6,Calcs!$B$99:$AB$105,COLUMN(),FALSE)</f>
        <v>0</v>
      </c>
      <c r="Y6" s="25">
        <f>VLOOKUP($C6,Calcs!$B$99:$AB$105,COLUMN(),FALSE)</f>
        <v>0</v>
      </c>
      <c r="Z6" s="25">
        <f>VLOOKUP($C6,Calcs!$B$99:$AB$105,COLUMN(),FALSE)</f>
        <v>0</v>
      </c>
      <c r="AA6" s="25">
        <f>VLOOKUP($C6,Calcs!$B$99:$AB$105,COLUMN(),FALSE)</f>
        <v>0</v>
      </c>
    </row>
    <row r="7" spans="2:27" ht="12" customHeight="1">
      <c r="B7" s="49">
        <f>IF(B6&lt;&gt;"",IF(B6='[1]Teams'!$B$2,"",B6+1),"")</f>
        <v>3</v>
      </c>
      <c r="C7" s="50" t="str">
        <f>VLOOKUP(B7,Calcs!$A$99:$AB$105,2,FALSE)</f>
        <v>C</v>
      </c>
      <c r="D7" s="50">
        <f>VLOOKUP($C7,Calcs!$B$99:$AB$105,COLUMN(),FALSE)</f>
        <v>0</v>
      </c>
      <c r="E7" s="50">
        <f>VLOOKUP($C7,Calcs!$B$99:$AB$105,COLUMN(),FALSE)</f>
        <v>0</v>
      </c>
      <c r="F7" s="50">
        <f>VLOOKUP($C7,Calcs!$B$99:$AB$105,COLUMN(),FALSE)</f>
        <v>0</v>
      </c>
      <c r="G7" s="50">
        <f>VLOOKUP($C7,Calcs!$B$99:$AB$105,COLUMN(),FALSE)</f>
        <v>0</v>
      </c>
      <c r="H7" s="50">
        <f>VLOOKUP($C7,Calcs!$B$99:$AB$105,COLUMN(),FALSE)</f>
        <v>0</v>
      </c>
      <c r="I7" s="50">
        <f>VLOOKUP($C7,Calcs!$B$99:$AB$105,COLUMN(),FALSE)</f>
        <v>0</v>
      </c>
      <c r="J7" s="50">
        <f>VLOOKUP($C7,Calcs!$B$99:$AB$105,COLUMN(),FALSE)</f>
        <v>0</v>
      </c>
      <c r="K7" s="50">
        <f>VLOOKUP($C7,Calcs!$B$99:$AB$105,COLUMN(),FALSE)</f>
        <v>0</v>
      </c>
      <c r="L7" s="25">
        <f>VLOOKUP($C7,Calcs!$B$99:$AB$105,COLUMN(),FALSE)</f>
        <v>0</v>
      </c>
      <c r="M7" s="25">
        <f>VLOOKUP($C7,Calcs!$B$99:$AB$105,COLUMN(),FALSE)</f>
        <v>0</v>
      </c>
      <c r="N7" s="25">
        <f>VLOOKUP($C7,Calcs!$B$99:$AB$105,COLUMN(),FALSE)</f>
        <v>0</v>
      </c>
      <c r="O7" s="25">
        <f>VLOOKUP($C7,Calcs!$B$99:$AB$105,COLUMN(),FALSE)</f>
        <v>0</v>
      </c>
      <c r="P7" s="25">
        <f>VLOOKUP($C7,Calcs!$B$99:$AB$105,COLUMN(),FALSE)</f>
        <v>0</v>
      </c>
      <c r="Q7" s="25">
        <f>VLOOKUP($C7,Calcs!$B$99:$AB$105,COLUMN(),FALSE)</f>
        <v>0</v>
      </c>
      <c r="R7" s="25">
        <f>VLOOKUP($C7,Calcs!$B$99:$AB$105,COLUMN(),FALSE)</f>
        <v>0</v>
      </c>
      <c r="S7" s="25">
        <f>VLOOKUP($C7,Calcs!$B$99:$AB$105,COLUMN(),FALSE)</f>
        <v>0</v>
      </c>
      <c r="T7" s="25">
        <f>VLOOKUP($C7,Calcs!$B$99:$AB$105,COLUMN(),FALSE)</f>
        <v>0</v>
      </c>
      <c r="U7" s="25">
        <f>VLOOKUP($C7,Calcs!$B$99:$AB$105,COLUMN(),FALSE)</f>
        <v>0</v>
      </c>
      <c r="V7" s="25">
        <f>VLOOKUP($C7,Calcs!$B$99:$AB$105,COLUMN(),FALSE)</f>
        <v>0</v>
      </c>
      <c r="W7" s="25">
        <f>VLOOKUP($C7,Calcs!$B$99:$AB$105,COLUMN(),FALSE)</f>
        <v>0</v>
      </c>
      <c r="X7" s="25">
        <f>VLOOKUP($C7,Calcs!$B$99:$AB$105,COLUMN(),FALSE)</f>
        <v>0</v>
      </c>
      <c r="Y7" s="25">
        <f>VLOOKUP($C7,Calcs!$B$99:$AB$105,COLUMN(),FALSE)</f>
        <v>0</v>
      </c>
      <c r="Z7" s="25">
        <f>VLOOKUP($C7,Calcs!$B$99:$AB$105,COLUMN(),FALSE)</f>
        <v>0</v>
      </c>
      <c r="AA7" s="25">
        <f>VLOOKUP($C7,Calcs!$B$99:$AB$105,COLUMN(),FALSE)</f>
        <v>0</v>
      </c>
    </row>
    <row r="8" spans="2:27" ht="12" customHeight="1">
      <c r="B8" s="49">
        <f>IF(B7&lt;&gt;"",IF(B7='[1]Teams'!$B$2,"",B7+1),"")</f>
        <v>4</v>
      </c>
      <c r="C8" s="50" t="str">
        <f>VLOOKUP(B8,Calcs!$A$99:$AB$105,2,FALSE)</f>
        <v>D</v>
      </c>
      <c r="D8" s="50">
        <f>VLOOKUP($C8,Calcs!$B$99:$AB$105,COLUMN(),FALSE)</f>
        <v>0</v>
      </c>
      <c r="E8" s="50">
        <f>VLOOKUP($C8,Calcs!$B$99:$AB$105,COLUMN(),FALSE)</f>
        <v>0</v>
      </c>
      <c r="F8" s="50">
        <f>VLOOKUP($C8,Calcs!$B$99:$AB$105,COLUMN(),FALSE)</f>
        <v>0</v>
      </c>
      <c r="G8" s="50">
        <f>VLOOKUP($C8,Calcs!$B$99:$AB$105,COLUMN(),FALSE)</f>
        <v>0</v>
      </c>
      <c r="H8" s="50">
        <f>VLOOKUP($C8,Calcs!$B$99:$AB$105,COLUMN(),FALSE)</f>
        <v>0</v>
      </c>
      <c r="I8" s="50">
        <f>VLOOKUP($C8,Calcs!$B$99:$AB$105,COLUMN(),FALSE)</f>
        <v>0</v>
      </c>
      <c r="J8" s="50">
        <f>VLOOKUP($C8,Calcs!$B$99:$AB$105,COLUMN(),FALSE)</f>
        <v>0</v>
      </c>
      <c r="K8" s="50">
        <f>VLOOKUP($C8,Calcs!$B$99:$AB$105,COLUMN(),FALSE)</f>
        <v>0</v>
      </c>
      <c r="L8" s="25">
        <f>VLOOKUP($C8,Calcs!$B$99:$AB$105,COLUMN(),FALSE)</f>
        <v>0</v>
      </c>
      <c r="M8" s="25">
        <f>VLOOKUP($C8,Calcs!$B$99:$AB$105,COLUMN(),FALSE)</f>
        <v>0</v>
      </c>
      <c r="N8" s="25">
        <f>VLOOKUP($C8,Calcs!$B$99:$AB$105,COLUMN(),FALSE)</f>
        <v>0</v>
      </c>
      <c r="O8" s="25">
        <f>VLOOKUP($C8,Calcs!$B$99:$AB$105,COLUMN(),FALSE)</f>
        <v>0</v>
      </c>
      <c r="P8" s="25">
        <f>VLOOKUP($C8,Calcs!$B$99:$AB$105,COLUMN(),FALSE)</f>
        <v>0</v>
      </c>
      <c r="Q8" s="25">
        <f>VLOOKUP($C8,Calcs!$B$99:$AB$105,COLUMN(),FALSE)</f>
        <v>0</v>
      </c>
      <c r="R8" s="25">
        <f>VLOOKUP($C8,Calcs!$B$99:$AB$105,COLUMN(),FALSE)</f>
        <v>0</v>
      </c>
      <c r="S8" s="25">
        <f>VLOOKUP($C8,Calcs!$B$99:$AB$105,COLUMN(),FALSE)</f>
        <v>0</v>
      </c>
      <c r="T8" s="25">
        <f>VLOOKUP($C8,Calcs!$B$99:$AB$105,COLUMN(),FALSE)</f>
        <v>0</v>
      </c>
      <c r="U8" s="25">
        <f>VLOOKUP($C8,Calcs!$B$99:$AB$105,COLUMN(),FALSE)</f>
        <v>0</v>
      </c>
      <c r="V8" s="25">
        <f>VLOOKUP($C8,Calcs!$B$99:$AB$105,COLUMN(),FALSE)</f>
        <v>0</v>
      </c>
      <c r="W8" s="25">
        <f>VLOOKUP($C8,Calcs!$B$99:$AB$105,COLUMN(),FALSE)</f>
        <v>0</v>
      </c>
      <c r="X8" s="25">
        <f>VLOOKUP($C8,Calcs!$B$99:$AB$105,COLUMN(),FALSE)</f>
        <v>0</v>
      </c>
      <c r="Y8" s="25">
        <f>VLOOKUP($C8,Calcs!$B$99:$AB$105,COLUMN(),FALSE)</f>
        <v>0</v>
      </c>
      <c r="Z8" s="25">
        <f>VLOOKUP($C8,Calcs!$B$99:$AB$105,COLUMN(),FALSE)</f>
        <v>0</v>
      </c>
      <c r="AA8" s="25">
        <f>VLOOKUP($C8,Calcs!$B$99:$AB$105,COLUMN(),FALSE)</f>
        <v>0</v>
      </c>
    </row>
    <row r="9" spans="2:27" s="51" customFormat="1" ht="12" customHeight="1">
      <c r="B9" s="49">
        <f>IF(B8&lt;&gt;"",IF(B8='[1]Teams'!$B$2,"",B8+1),"")</f>
        <v>5</v>
      </c>
      <c r="C9" s="50" t="str">
        <f>VLOOKUP(B9,Calcs!$A$99:$AB$105,2,FALSE)</f>
        <v>E</v>
      </c>
      <c r="D9" s="50">
        <f>VLOOKUP($C9,Calcs!$B$99:$AB$105,COLUMN(),FALSE)</f>
        <v>0</v>
      </c>
      <c r="E9" s="50">
        <f>VLOOKUP($C9,Calcs!$B$99:$AB$105,COLUMN(),FALSE)</f>
        <v>0</v>
      </c>
      <c r="F9" s="50">
        <f>VLOOKUP($C9,Calcs!$B$99:$AB$105,COLUMN(),FALSE)</f>
        <v>0</v>
      </c>
      <c r="G9" s="50">
        <f>VLOOKUP($C9,Calcs!$B$99:$AB$105,COLUMN(),FALSE)</f>
        <v>0</v>
      </c>
      <c r="H9" s="50">
        <f>VLOOKUP($C9,Calcs!$B$99:$AB$105,COLUMN(),FALSE)</f>
        <v>0</v>
      </c>
      <c r="I9" s="50">
        <f>VLOOKUP($C9,Calcs!$B$99:$AB$105,COLUMN(),FALSE)</f>
        <v>0</v>
      </c>
      <c r="J9" s="50">
        <f>VLOOKUP($C9,Calcs!$B$99:$AB$105,COLUMN(),FALSE)</f>
        <v>0</v>
      </c>
      <c r="K9" s="50">
        <f>VLOOKUP($C9,Calcs!$B$99:$AB$105,COLUMN(),FALSE)</f>
        <v>0</v>
      </c>
      <c r="L9" s="25">
        <f>VLOOKUP($C9,Calcs!$B$99:$AB$105,COLUMN(),FALSE)</f>
        <v>0</v>
      </c>
      <c r="M9" s="25">
        <f>VLOOKUP($C9,Calcs!$B$99:$AB$105,COLUMN(),FALSE)</f>
        <v>0</v>
      </c>
      <c r="N9" s="25">
        <f>VLOOKUP($C9,Calcs!$B$99:$AB$105,COLUMN(),FALSE)</f>
        <v>0</v>
      </c>
      <c r="O9" s="25">
        <f>VLOOKUP($C9,Calcs!$B$99:$AB$105,COLUMN(),FALSE)</f>
        <v>0</v>
      </c>
      <c r="P9" s="25">
        <f>VLOOKUP($C9,Calcs!$B$99:$AB$105,COLUMN(),FALSE)</f>
        <v>0</v>
      </c>
      <c r="Q9" s="25">
        <f>VLOOKUP($C9,Calcs!$B$99:$AB$105,COLUMN(),FALSE)</f>
        <v>0</v>
      </c>
      <c r="R9" s="25">
        <f>VLOOKUP($C9,Calcs!$B$99:$AB$105,COLUMN(),FALSE)</f>
        <v>0</v>
      </c>
      <c r="S9" s="25">
        <f>VLOOKUP($C9,Calcs!$B$99:$AB$105,COLUMN(),FALSE)</f>
        <v>0</v>
      </c>
      <c r="T9" s="25">
        <f>VLOOKUP($C9,Calcs!$B$99:$AB$105,COLUMN(),FALSE)</f>
        <v>0</v>
      </c>
      <c r="U9" s="25">
        <f>VLOOKUP($C9,Calcs!$B$99:$AB$105,COLUMN(),FALSE)</f>
        <v>0</v>
      </c>
      <c r="V9" s="25">
        <f>VLOOKUP($C9,Calcs!$B$99:$AB$105,COLUMN(),FALSE)</f>
        <v>0</v>
      </c>
      <c r="W9" s="25">
        <f>VLOOKUP($C9,Calcs!$B$99:$AB$105,COLUMN(),FALSE)</f>
        <v>0</v>
      </c>
      <c r="X9" s="25">
        <f>VLOOKUP($C9,Calcs!$B$99:$AB$105,COLUMN(),FALSE)</f>
        <v>0</v>
      </c>
      <c r="Y9" s="25">
        <f>VLOOKUP($C9,Calcs!$B$99:$AB$105,COLUMN(),FALSE)</f>
        <v>0</v>
      </c>
      <c r="Z9" s="25">
        <f>VLOOKUP($C9,Calcs!$B$99:$AB$105,COLUMN(),FALSE)</f>
        <v>0</v>
      </c>
      <c r="AA9" s="25">
        <f>VLOOKUP($C9,Calcs!$B$99:$AB$105,COLUMN(),FALSE)</f>
        <v>0</v>
      </c>
    </row>
    <row r="10" spans="2:27" s="51" customFormat="1" ht="12" customHeight="1">
      <c r="B10" s="49">
        <f>IF(B9&lt;&gt;"",IF(B9='[1]Teams'!$B$2,"",B9+1),"")</f>
        <v>6</v>
      </c>
      <c r="C10" s="50" t="str">
        <f>VLOOKUP(B10,Calcs!$A$99:$AB$105,2,FALSE)</f>
        <v>F</v>
      </c>
      <c r="D10" s="50">
        <f>VLOOKUP($C10,Calcs!$B$99:$AB$105,COLUMN(),FALSE)</f>
        <v>0</v>
      </c>
      <c r="E10" s="50">
        <f>VLOOKUP($C10,Calcs!$B$99:$AB$105,COLUMN(),FALSE)</f>
        <v>0</v>
      </c>
      <c r="F10" s="50">
        <f>VLOOKUP($C10,Calcs!$B$99:$AB$105,COLUMN(),FALSE)</f>
        <v>0</v>
      </c>
      <c r="G10" s="50">
        <f>VLOOKUP($C10,Calcs!$B$99:$AB$105,COLUMN(),FALSE)</f>
        <v>0</v>
      </c>
      <c r="H10" s="50">
        <f>VLOOKUP($C10,Calcs!$B$99:$AB$105,COLUMN(),FALSE)</f>
        <v>0</v>
      </c>
      <c r="I10" s="50">
        <f>VLOOKUP($C10,Calcs!$B$99:$AB$105,COLUMN(),FALSE)</f>
        <v>0</v>
      </c>
      <c r="J10" s="50">
        <f>VLOOKUP($C10,Calcs!$B$99:$AB$105,COLUMN(),FALSE)</f>
        <v>0</v>
      </c>
      <c r="K10" s="50">
        <f>VLOOKUP($C10,Calcs!$B$99:$AB$105,COLUMN(),FALSE)</f>
        <v>0</v>
      </c>
      <c r="L10" s="25">
        <f>VLOOKUP($C10,Calcs!$B$99:$AB$105,COLUMN(),FALSE)</f>
        <v>0</v>
      </c>
      <c r="M10" s="25">
        <f>VLOOKUP($C10,Calcs!$B$99:$AB$105,COLUMN(),FALSE)</f>
        <v>0</v>
      </c>
      <c r="N10" s="25">
        <f>VLOOKUP($C10,Calcs!$B$99:$AB$105,COLUMN(),FALSE)</f>
        <v>0</v>
      </c>
      <c r="O10" s="25">
        <f>VLOOKUP($C10,Calcs!$B$99:$AB$105,COLUMN(),FALSE)</f>
        <v>0</v>
      </c>
      <c r="P10" s="25">
        <f>VLOOKUP($C10,Calcs!$B$99:$AB$105,COLUMN(),FALSE)</f>
        <v>0</v>
      </c>
      <c r="Q10" s="25">
        <f>VLOOKUP($C10,Calcs!$B$99:$AB$105,COLUMN(),FALSE)</f>
        <v>0</v>
      </c>
      <c r="R10" s="25">
        <f>VLOOKUP($C10,Calcs!$B$99:$AB$105,COLUMN(),FALSE)</f>
        <v>0</v>
      </c>
      <c r="S10" s="25">
        <f>VLOOKUP($C10,Calcs!$B$99:$AB$105,COLUMN(),FALSE)</f>
        <v>0</v>
      </c>
      <c r="T10" s="25">
        <f>VLOOKUP($C10,Calcs!$B$99:$AB$105,COLUMN(),FALSE)</f>
        <v>0</v>
      </c>
      <c r="U10" s="25">
        <f>VLOOKUP($C10,Calcs!$B$99:$AB$105,COLUMN(),FALSE)</f>
        <v>0</v>
      </c>
      <c r="V10" s="25">
        <f>VLOOKUP($C10,Calcs!$B$99:$AB$105,COLUMN(),FALSE)</f>
        <v>0</v>
      </c>
      <c r="W10" s="25">
        <f>VLOOKUP($C10,Calcs!$B$99:$AB$105,COLUMN(),FALSE)</f>
        <v>0</v>
      </c>
      <c r="X10" s="25">
        <f>VLOOKUP($C10,Calcs!$B$99:$AB$105,COLUMN(),FALSE)</f>
        <v>0</v>
      </c>
      <c r="Y10" s="25">
        <f>VLOOKUP($C10,Calcs!$B$99:$AB$105,COLUMN(),FALSE)</f>
        <v>0</v>
      </c>
      <c r="Z10" s="25">
        <f>VLOOKUP($C10,Calcs!$B$99:$AB$105,COLUMN(),FALSE)</f>
        <v>0</v>
      </c>
      <c r="AA10" s="25">
        <f>VLOOKUP($C10,Calcs!$B$99:$AB$105,COLUMN(),FALSE)</f>
        <v>0</v>
      </c>
    </row>
    <row r="11" ht="12.75" customHeight="1"/>
    <row r="12" ht="12.75" customHeight="1">
      <c r="B12" s="53" t="s">
        <v>43</v>
      </c>
    </row>
    <row r="13" ht="12.75" customHeight="1" thickBot="1"/>
    <row r="14" spans="2:27" ht="11.25" thickBot="1">
      <c r="B14" s="87" t="s">
        <v>35</v>
      </c>
      <c r="C14" s="89" t="s">
        <v>23</v>
      </c>
      <c r="D14" s="89" t="s">
        <v>25</v>
      </c>
      <c r="E14" s="89" t="s">
        <v>26</v>
      </c>
      <c r="F14" s="89" t="s">
        <v>11</v>
      </c>
      <c r="G14" s="89" t="s">
        <v>19</v>
      </c>
      <c r="H14" s="89" t="s">
        <v>13</v>
      </c>
      <c r="I14" s="89" t="s">
        <v>8</v>
      </c>
      <c r="J14" s="89" t="s">
        <v>27</v>
      </c>
      <c r="K14" s="89" t="s">
        <v>36</v>
      </c>
      <c r="L14" s="91" t="s">
        <v>37</v>
      </c>
      <c r="M14" s="92"/>
      <c r="N14" s="92"/>
      <c r="O14" s="92"/>
      <c r="P14" s="92"/>
      <c r="Q14" s="92"/>
      <c r="R14" s="92"/>
      <c r="S14" s="93"/>
      <c r="T14" s="91" t="s">
        <v>38</v>
      </c>
      <c r="U14" s="92"/>
      <c r="V14" s="92"/>
      <c r="W14" s="92"/>
      <c r="X14" s="92"/>
      <c r="Y14" s="92"/>
      <c r="Z14" s="92"/>
      <c r="AA14" s="93"/>
    </row>
    <row r="15" spans="2:27" ht="11.25" thickBot="1">
      <c r="B15" s="88"/>
      <c r="C15" s="90"/>
      <c r="D15" s="90"/>
      <c r="E15" s="90"/>
      <c r="F15" s="90"/>
      <c r="G15" s="90"/>
      <c r="H15" s="90"/>
      <c r="I15" s="90"/>
      <c r="J15" s="90"/>
      <c r="K15" s="90"/>
      <c r="L15" s="48" t="s">
        <v>25</v>
      </c>
      <c r="M15" s="48" t="s">
        <v>26</v>
      </c>
      <c r="N15" s="48" t="s">
        <v>11</v>
      </c>
      <c r="O15" s="48" t="s">
        <v>19</v>
      </c>
      <c r="P15" s="48" t="s">
        <v>13</v>
      </c>
      <c r="Q15" s="48" t="s">
        <v>8</v>
      </c>
      <c r="R15" s="48" t="s">
        <v>27</v>
      </c>
      <c r="S15" s="48" t="s">
        <v>36</v>
      </c>
      <c r="T15" s="48" t="s">
        <v>25</v>
      </c>
      <c r="U15" s="48" t="s">
        <v>26</v>
      </c>
      <c r="V15" s="48" t="s">
        <v>11</v>
      </c>
      <c r="W15" s="48" t="s">
        <v>19</v>
      </c>
      <c r="X15" s="48" t="s">
        <v>13</v>
      </c>
      <c r="Y15" s="48" t="s">
        <v>8</v>
      </c>
      <c r="Z15" s="48" t="s">
        <v>27</v>
      </c>
      <c r="AA15" s="48" t="s">
        <v>36</v>
      </c>
    </row>
    <row r="16" spans="2:27" ht="12" customHeight="1">
      <c r="B16" s="49">
        <v>1</v>
      </c>
      <c r="C16" s="50" t="str">
        <f>VLOOKUP(B16,Calcs!A$108:AB$113,2,FALSE)</f>
        <v>G</v>
      </c>
      <c r="D16" s="50">
        <f>VLOOKUP($C16,Calcs!$B$108:$AB$113,COLUMN(),FALSE)</f>
        <v>0</v>
      </c>
      <c r="E16" s="50">
        <f>VLOOKUP($C16,Calcs!$B$108:$AB$113,COLUMN(),FALSE)</f>
        <v>0</v>
      </c>
      <c r="F16" s="50">
        <f>VLOOKUP($C16,Calcs!$B$108:$AB$113,COLUMN(),FALSE)</f>
        <v>0</v>
      </c>
      <c r="G16" s="50">
        <f>VLOOKUP($C16,Calcs!$B$108:$AB$113,COLUMN(),FALSE)</f>
        <v>0</v>
      </c>
      <c r="H16" s="50">
        <f>VLOOKUP($C16,Calcs!$B$108:$AB$113,COLUMN(),FALSE)</f>
        <v>0</v>
      </c>
      <c r="I16" s="50">
        <f>VLOOKUP($C16,Calcs!$B$108:$AB$113,COLUMN(),FALSE)</f>
        <v>0</v>
      </c>
      <c r="J16" s="50">
        <f>VLOOKUP($C16,Calcs!$B$108:$AB$113,COLUMN(),FALSE)</f>
        <v>0</v>
      </c>
      <c r="K16" s="50">
        <f>VLOOKUP($C16,Calcs!$B$108:$AB$113,COLUMN(),FALSE)</f>
        <v>0</v>
      </c>
      <c r="L16" s="25">
        <f>VLOOKUP($C16,Calcs!$B$108:$AB$113,COLUMN(),FALSE)</f>
        <v>0</v>
      </c>
      <c r="M16" s="25">
        <f>VLOOKUP($C16,Calcs!$B$108:$AB$113,COLUMN(),FALSE)</f>
        <v>0</v>
      </c>
      <c r="N16" s="25">
        <f>VLOOKUP($C16,Calcs!$B$108:$AB$113,COLUMN(),FALSE)</f>
        <v>0</v>
      </c>
      <c r="O16" s="25">
        <f>VLOOKUP($C16,Calcs!$B$108:$AB$113,COLUMN(),FALSE)</f>
        <v>0</v>
      </c>
      <c r="P16" s="25">
        <f>VLOOKUP($C16,Calcs!$B$108:$AB$113,COLUMN(),FALSE)</f>
        <v>0</v>
      </c>
      <c r="Q16" s="25">
        <f>VLOOKUP($C16,Calcs!$B$108:$AB$113,COLUMN(),FALSE)</f>
        <v>0</v>
      </c>
      <c r="R16" s="25">
        <f>VLOOKUP($C16,Calcs!$B$108:$AB$113,COLUMN(),FALSE)</f>
        <v>0</v>
      </c>
      <c r="S16" s="25">
        <f>VLOOKUP($C16,Calcs!$B$108:$AB$113,COLUMN(),FALSE)</f>
        <v>0</v>
      </c>
      <c r="T16" s="25">
        <f>VLOOKUP($C16,Calcs!$B$108:$AB$113,COLUMN(),FALSE)</f>
        <v>0</v>
      </c>
      <c r="U16" s="25">
        <f>VLOOKUP($C16,Calcs!$B$108:$AB$113,COLUMN(),FALSE)</f>
        <v>0</v>
      </c>
      <c r="V16" s="25">
        <f>VLOOKUP($C16,Calcs!$B$108:$AB$113,COLUMN(),FALSE)</f>
        <v>0</v>
      </c>
      <c r="W16" s="25">
        <f>VLOOKUP($C16,Calcs!$B$108:$AB$113,COLUMN(),FALSE)</f>
        <v>0</v>
      </c>
      <c r="X16" s="25">
        <f>VLOOKUP($C16,Calcs!$B$108:$AB$113,COLUMN(),FALSE)</f>
        <v>0</v>
      </c>
      <c r="Y16" s="25">
        <f>VLOOKUP($C16,Calcs!$B$108:$AB$113,COLUMN(),FALSE)</f>
        <v>0</v>
      </c>
      <c r="Z16" s="25">
        <f>VLOOKUP($C16,Calcs!$B$108:$AB$113,COLUMN(),FALSE)</f>
        <v>0</v>
      </c>
      <c r="AA16" s="25">
        <f>VLOOKUP($C16,Calcs!$B$108:$AB$113,COLUMN(),FALSE)</f>
        <v>0</v>
      </c>
    </row>
    <row r="17" spans="2:27" ht="12" customHeight="1">
      <c r="B17" s="49">
        <f>IF(B16&lt;&gt;"",IF(B16='[1]Teams'!$B$2,"",B16+1),"")</f>
        <v>2</v>
      </c>
      <c r="C17" s="50" t="str">
        <f>VLOOKUP(B17,Calcs!A$108:AB$113,2,FALSE)</f>
        <v>H</v>
      </c>
      <c r="D17" s="50">
        <f>VLOOKUP($C17,Calcs!$B$108:$AB$113,COLUMN(),FALSE)</f>
        <v>0</v>
      </c>
      <c r="E17" s="50">
        <f>VLOOKUP($C17,Calcs!$B$108:$AB$113,COLUMN(),FALSE)</f>
        <v>0</v>
      </c>
      <c r="F17" s="50">
        <f>VLOOKUP($C17,Calcs!$B$108:$AB$113,COLUMN(),FALSE)</f>
        <v>0</v>
      </c>
      <c r="G17" s="50">
        <f>VLOOKUP($C17,Calcs!$B$108:$AB$113,COLUMN(),FALSE)</f>
        <v>0</v>
      </c>
      <c r="H17" s="50">
        <f>VLOOKUP($C17,Calcs!$B$108:$AB$113,COLUMN(),FALSE)</f>
        <v>0</v>
      </c>
      <c r="I17" s="50">
        <f>VLOOKUP($C17,Calcs!$B$108:$AB$113,COLUMN(),FALSE)</f>
        <v>0</v>
      </c>
      <c r="J17" s="50">
        <f>VLOOKUP($C17,Calcs!$B$108:$AB$113,COLUMN(),FALSE)</f>
        <v>0</v>
      </c>
      <c r="K17" s="50">
        <f>VLOOKUP($C17,Calcs!$B$108:$AB$113,COLUMN(),FALSE)</f>
        <v>0</v>
      </c>
      <c r="L17" s="25">
        <f>VLOOKUP($C17,Calcs!$B$108:$AB$113,COLUMN(),FALSE)</f>
        <v>0</v>
      </c>
      <c r="M17" s="25">
        <f>VLOOKUP($C17,Calcs!$B$108:$AB$113,COLUMN(),FALSE)</f>
        <v>0</v>
      </c>
      <c r="N17" s="25">
        <f>VLOOKUP($C17,Calcs!$B$108:$AB$113,COLUMN(),FALSE)</f>
        <v>0</v>
      </c>
      <c r="O17" s="25">
        <f>VLOOKUP($C17,Calcs!$B$108:$AB$113,COLUMN(),FALSE)</f>
        <v>0</v>
      </c>
      <c r="P17" s="25">
        <f>VLOOKUP($C17,Calcs!$B$108:$AB$113,COLUMN(),FALSE)</f>
        <v>0</v>
      </c>
      <c r="Q17" s="25">
        <f>VLOOKUP($C17,Calcs!$B$108:$AB$113,COLUMN(),FALSE)</f>
        <v>0</v>
      </c>
      <c r="R17" s="25">
        <f>VLOOKUP($C17,Calcs!$B$108:$AB$113,COLUMN(),FALSE)</f>
        <v>0</v>
      </c>
      <c r="S17" s="25">
        <f>VLOOKUP($C17,Calcs!$B$108:$AB$113,COLUMN(),FALSE)</f>
        <v>0</v>
      </c>
      <c r="T17" s="25">
        <f>VLOOKUP($C17,Calcs!$B$108:$AB$113,COLUMN(),FALSE)</f>
        <v>0</v>
      </c>
      <c r="U17" s="25">
        <f>VLOOKUP($C17,Calcs!$B$108:$AB$113,COLUMN(),FALSE)</f>
        <v>0</v>
      </c>
      <c r="V17" s="25">
        <f>VLOOKUP($C17,Calcs!$B$108:$AB$113,COLUMN(),FALSE)</f>
        <v>0</v>
      </c>
      <c r="W17" s="25">
        <f>VLOOKUP($C17,Calcs!$B$108:$AB$113,COLUMN(),FALSE)</f>
        <v>0</v>
      </c>
      <c r="X17" s="25">
        <f>VLOOKUP($C17,Calcs!$B$108:$AB$113,COLUMN(),FALSE)</f>
        <v>0</v>
      </c>
      <c r="Y17" s="25">
        <f>VLOOKUP($C17,Calcs!$B$108:$AB$113,COLUMN(),FALSE)</f>
        <v>0</v>
      </c>
      <c r="Z17" s="25">
        <f>VLOOKUP($C17,Calcs!$B$108:$AB$113,COLUMN(),FALSE)</f>
        <v>0</v>
      </c>
      <c r="AA17" s="25">
        <f>VLOOKUP($C17,Calcs!$B$108:$AB$113,COLUMN(),FALSE)</f>
        <v>0</v>
      </c>
    </row>
    <row r="18" spans="2:27" ht="12" customHeight="1">
      <c r="B18" s="49">
        <f>IF(B17&lt;&gt;"",IF(B17='[1]Teams'!$B$2,"",B17+1),"")</f>
        <v>3</v>
      </c>
      <c r="C18" s="50" t="str">
        <f>VLOOKUP(B18,Calcs!A$108:AB$113,2,FALSE)</f>
        <v>I</v>
      </c>
      <c r="D18" s="50">
        <f>VLOOKUP($C18,Calcs!$B$108:$AB$113,COLUMN(),FALSE)</f>
        <v>0</v>
      </c>
      <c r="E18" s="50">
        <f>VLOOKUP($C18,Calcs!$B$108:$AB$113,COLUMN(),FALSE)</f>
        <v>0</v>
      </c>
      <c r="F18" s="50">
        <f>VLOOKUP($C18,Calcs!$B$108:$AB$113,COLUMN(),FALSE)</f>
        <v>0</v>
      </c>
      <c r="G18" s="50">
        <f>VLOOKUP($C18,Calcs!$B$108:$AB$113,COLUMN(),FALSE)</f>
        <v>0</v>
      </c>
      <c r="H18" s="50">
        <f>VLOOKUP($C18,Calcs!$B$108:$AB$113,COLUMN(),FALSE)</f>
        <v>0</v>
      </c>
      <c r="I18" s="50">
        <f>VLOOKUP($C18,Calcs!$B$108:$AB$113,COLUMN(),FALSE)</f>
        <v>0</v>
      </c>
      <c r="J18" s="50">
        <f>VLOOKUP($C18,Calcs!$B$108:$AB$113,COLUMN(),FALSE)</f>
        <v>0</v>
      </c>
      <c r="K18" s="50">
        <f>VLOOKUP($C18,Calcs!$B$108:$AB$113,COLUMN(),FALSE)</f>
        <v>0</v>
      </c>
      <c r="L18" s="25">
        <f>VLOOKUP($C18,Calcs!$B$108:$AB$113,COLUMN(),FALSE)</f>
        <v>0</v>
      </c>
      <c r="M18" s="25">
        <f>VLOOKUP($C18,Calcs!$B$108:$AB$113,COLUMN(),FALSE)</f>
        <v>0</v>
      </c>
      <c r="N18" s="25">
        <f>VLOOKUP($C18,Calcs!$B$108:$AB$113,COLUMN(),FALSE)</f>
        <v>0</v>
      </c>
      <c r="O18" s="25">
        <f>VLOOKUP($C18,Calcs!$B$108:$AB$113,COLUMN(),FALSE)</f>
        <v>0</v>
      </c>
      <c r="P18" s="25">
        <f>VLOOKUP($C18,Calcs!$B$108:$AB$113,COLUMN(),FALSE)</f>
        <v>0</v>
      </c>
      <c r="Q18" s="25">
        <f>VLOOKUP($C18,Calcs!$B$108:$AB$113,COLUMN(),FALSE)</f>
        <v>0</v>
      </c>
      <c r="R18" s="25">
        <f>VLOOKUP($C18,Calcs!$B$108:$AB$113,COLUMN(),FALSE)</f>
        <v>0</v>
      </c>
      <c r="S18" s="25">
        <f>VLOOKUP($C18,Calcs!$B$108:$AB$113,COLUMN(),FALSE)</f>
        <v>0</v>
      </c>
      <c r="T18" s="25">
        <f>VLOOKUP($C18,Calcs!$B$108:$AB$113,COLUMN(),FALSE)</f>
        <v>0</v>
      </c>
      <c r="U18" s="25">
        <f>VLOOKUP($C18,Calcs!$B$108:$AB$113,COLUMN(),FALSE)</f>
        <v>0</v>
      </c>
      <c r="V18" s="25">
        <f>VLOOKUP($C18,Calcs!$B$108:$AB$113,COLUMN(),FALSE)</f>
        <v>0</v>
      </c>
      <c r="W18" s="25">
        <f>VLOOKUP($C18,Calcs!$B$108:$AB$113,COLUMN(),FALSE)</f>
        <v>0</v>
      </c>
      <c r="X18" s="25">
        <f>VLOOKUP($C18,Calcs!$B$108:$AB$113,COLUMN(),FALSE)</f>
        <v>0</v>
      </c>
      <c r="Y18" s="25">
        <f>VLOOKUP($C18,Calcs!$B$108:$AB$113,COLUMN(),FALSE)</f>
        <v>0</v>
      </c>
      <c r="Z18" s="25">
        <f>VLOOKUP($C18,Calcs!$B$108:$AB$113,COLUMN(),FALSE)</f>
        <v>0</v>
      </c>
      <c r="AA18" s="25">
        <f>VLOOKUP($C18,Calcs!$B$108:$AB$113,COLUMN(),FALSE)</f>
        <v>0</v>
      </c>
    </row>
    <row r="19" spans="2:27" ht="12" customHeight="1">
      <c r="B19" s="49">
        <f>IF(B18&lt;&gt;"",IF(B18='[1]Teams'!$B$2,"",B18+1),"")</f>
        <v>4</v>
      </c>
      <c r="C19" s="50" t="str">
        <f>VLOOKUP(B19,Calcs!A$108:AB$113,2,FALSE)</f>
        <v>J</v>
      </c>
      <c r="D19" s="50">
        <f>VLOOKUP($C19,Calcs!$B$108:$AB$113,COLUMN(),FALSE)</f>
        <v>0</v>
      </c>
      <c r="E19" s="50">
        <f>VLOOKUP($C19,Calcs!$B$108:$AB$113,COLUMN(),FALSE)</f>
        <v>0</v>
      </c>
      <c r="F19" s="50">
        <f>VLOOKUP($C19,Calcs!$B$108:$AB$113,COLUMN(),FALSE)</f>
        <v>0</v>
      </c>
      <c r="G19" s="50">
        <f>VLOOKUP($C19,Calcs!$B$108:$AB$113,COLUMN(),FALSE)</f>
        <v>0</v>
      </c>
      <c r="H19" s="50">
        <f>VLOOKUP($C19,Calcs!$B$108:$AB$113,COLUMN(),FALSE)</f>
        <v>0</v>
      </c>
      <c r="I19" s="50">
        <f>VLOOKUP($C19,Calcs!$B$108:$AB$113,COLUMN(),FALSE)</f>
        <v>0</v>
      </c>
      <c r="J19" s="50">
        <f>VLOOKUP($C19,Calcs!$B$108:$AB$113,COLUMN(),FALSE)</f>
        <v>0</v>
      </c>
      <c r="K19" s="50">
        <f>VLOOKUP($C19,Calcs!$B$108:$AB$113,COLUMN(),FALSE)</f>
        <v>0</v>
      </c>
      <c r="L19" s="25">
        <f>VLOOKUP($C19,Calcs!$B$108:$AB$113,COLUMN(),FALSE)</f>
        <v>0</v>
      </c>
      <c r="M19" s="25">
        <f>VLOOKUP($C19,Calcs!$B$108:$AB$113,COLUMN(),FALSE)</f>
        <v>0</v>
      </c>
      <c r="N19" s="25">
        <f>VLOOKUP($C19,Calcs!$B$108:$AB$113,COLUMN(),FALSE)</f>
        <v>0</v>
      </c>
      <c r="O19" s="25">
        <f>VLOOKUP($C19,Calcs!$B$108:$AB$113,COLUMN(),FALSE)</f>
        <v>0</v>
      </c>
      <c r="P19" s="25">
        <f>VLOOKUP($C19,Calcs!$B$108:$AB$113,COLUMN(),FALSE)</f>
        <v>0</v>
      </c>
      <c r="Q19" s="25">
        <f>VLOOKUP($C19,Calcs!$B$108:$AB$113,COLUMN(),FALSE)</f>
        <v>0</v>
      </c>
      <c r="R19" s="25">
        <f>VLOOKUP($C19,Calcs!$B$108:$AB$113,COLUMN(),FALSE)</f>
        <v>0</v>
      </c>
      <c r="S19" s="25">
        <f>VLOOKUP($C19,Calcs!$B$108:$AB$113,COLUMN(),FALSE)</f>
        <v>0</v>
      </c>
      <c r="T19" s="25">
        <f>VLOOKUP($C19,Calcs!$B$108:$AB$113,COLUMN(),FALSE)</f>
        <v>0</v>
      </c>
      <c r="U19" s="25">
        <f>VLOOKUP($C19,Calcs!$B$108:$AB$113,COLUMN(),FALSE)</f>
        <v>0</v>
      </c>
      <c r="V19" s="25">
        <f>VLOOKUP($C19,Calcs!$B$108:$AB$113,COLUMN(),FALSE)</f>
        <v>0</v>
      </c>
      <c r="W19" s="25">
        <f>VLOOKUP($C19,Calcs!$B$108:$AB$113,COLUMN(),FALSE)</f>
        <v>0</v>
      </c>
      <c r="X19" s="25">
        <f>VLOOKUP($C19,Calcs!$B$108:$AB$113,COLUMN(),FALSE)</f>
        <v>0</v>
      </c>
      <c r="Y19" s="25">
        <f>VLOOKUP($C19,Calcs!$B$108:$AB$113,COLUMN(),FALSE)</f>
        <v>0</v>
      </c>
      <c r="Z19" s="25">
        <f>VLOOKUP($C19,Calcs!$B$108:$AB$113,COLUMN(),FALSE)</f>
        <v>0</v>
      </c>
      <c r="AA19" s="25">
        <f>VLOOKUP($C19,Calcs!$B$108:$AB$113,COLUMN(),FALSE)</f>
        <v>0</v>
      </c>
    </row>
    <row r="20" spans="2:27" ht="12" customHeight="1">
      <c r="B20" s="49">
        <f>IF(B19&lt;&gt;"",IF(B19='[1]Teams'!$B$2,"",B19+1),"")</f>
        <v>5</v>
      </c>
      <c r="C20" s="50" t="str">
        <f>VLOOKUP(B20,Calcs!A$108:AB$113,2,FALSE)</f>
        <v>K</v>
      </c>
      <c r="D20" s="50">
        <f>VLOOKUP($C20,Calcs!$B$108:$AB$113,COLUMN(),FALSE)</f>
        <v>0</v>
      </c>
      <c r="E20" s="50">
        <f>VLOOKUP($C20,Calcs!$B$108:$AB$113,COLUMN(),FALSE)</f>
        <v>0</v>
      </c>
      <c r="F20" s="50">
        <f>VLOOKUP($C20,Calcs!$B$108:$AB$113,COLUMN(),FALSE)</f>
        <v>0</v>
      </c>
      <c r="G20" s="50">
        <f>VLOOKUP($C20,Calcs!$B$108:$AB$113,COLUMN(),FALSE)</f>
        <v>0</v>
      </c>
      <c r="H20" s="50">
        <f>VLOOKUP($C20,Calcs!$B$108:$AB$113,COLUMN(),FALSE)</f>
        <v>0</v>
      </c>
      <c r="I20" s="50">
        <f>VLOOKUP($C20,Calcs!$B$108:$AB$113,COLUMN(),FALSE)</f>
        <v>0</v>
      </c>
      <c r="J20" s="50">
        <f>VLOOKUP($C20,Calcs!$B$108:$AB$113,COLUMN(),FALSE)</f>
        <v>0</v>
      </c>
      <c r="K20" s="50">
        <f>VLOOKUP($C20,Calcs!$B$108:$AB$113,COLUMN(),FALSE)</f>
        <v>0</v>
      </c>
      <c r="L20" s="25">
        <f>VLOOKUP($C20,Calcs!$B$108:$AB$113,COLUMN(),FALSE)</f>
        <v>0</v>
      </c>
      <c r="M20" s="25">
        <f>VLOOKUP($C20,Calcs!$B$108:$AB$113,COLUMN(),FALSE)</f>
        <v>0</v>
      </c>
      <c r="N20" s="25">
        <f>VLOOKUP($C20,Calcs!$B$108:$AB$113,COLUMN(),FALSE)</f>
        <v>0</v>
      </c>
      <c r="O20" s="25">
        <f>VLOOKUP($C20,Calcs!$B$108:$AB$113,COLUMN(),FALSE)</f>
        <v>0</v>
      </c>
      <c r="P20" s="25">
        <f>VLOOKUP($C20,Calcs!$B$108:$AB$113,COLUMN(),FALSE)</f>
        <v>0</v>
      </c>
      <c r="Q20" s="25">
        <f>VLOOKUP($C20,Calcs!$B$108:$AB$113,COLUMN(),FALSE)</f>
        <v>0</v>
      </c>
      <c r="R20" s="25">
        <f>VLOOKUP($C20,Calcs!$B$108:$AB$113,COLUMN(),FALSE)</f>
        <v>0</v>
      </c>
      <c r="S20" s="25">
        <f>VLOOKUP($C20,Calcs!$B$108:$AB$113,COLUMN(),FALSE)</f>
        <v>0</v>
      </c>
      <c r="T20" s="25">
        <f>VLOOKUP($C20,Calcs!$B$108:$AB$113,COLUMN(),FALSE)</f>
        <v>0</v>
      </c>
      <c r="U20" s="25">
        <f>VLOOKUP($C20,Calcs!$B$108:$AB$113,COLUMN(),FALSE)</f>
        <v>0</v>
      </c>
      <c r="V20" s="25">
        <f>VLOOKUP($C20,Calcs!$B$108:$AB$113,COLUMN(),FALSE)</f>
        <v>0</v>
      </c>
      <c r="W20" s="25">
        <f>VLOOKUP($C20,Calcs!$B$108:$AB$113,COLUMN(),FALSE)</f>
        <v>0</v>
      </c>
      <c r="X20" s="25">
        <f>VLOOKUP($C20,Calcs!$B$108:$AB$113,COLUMN(),FALSE)</f>
        <v>0</v>
      </c>
      <c r="Y20" s="25">
        <f>VLOOKUP($C20,Calcs!$B$108:$AB$113,COLUMN(),FALSE)</f>
        <v>0</v>
      </c>
      <c r="Z20" s="25">
        <f>VLOOKUP($C20,Calcs!$B$108:$AB$113,COLUMN(),FALSE)</f>
        <v>0</v>
      </c>
      <c r="AA20" s="25">
        <f>VLOOKUP($C20,Calcs!$B$108:$AB$113,COLUMN(),FALSE)</f>
        <v>0</v>
      </c>
    </row>
    <row r="23" spans="2:13" ht="12.75" customHeight="1">
      <c r="B23" s="69"/>
      <c r="C23" s="3" t="s">
        <v>63</v>
      </c>
      <c r="D23" s="86">
        <f>IF(D5&lt;5,"",C5)</f>
      </c>
      <c r="E23" s="86"/>
      <c r="F23" s="86"/>
      <c r="G23" s="86"/>
      <c r="H23" s="79"/>
      <c r="I23" s="80"/>
      <c r="J23" s="86">
        <f>IF(D17&lt;4,"",C17)</f>
      </c>
      <c r="K23" s="86"/>
      <c r="L23" s="86"/>
      <c r="M23" s="86"/>
    </row>
    <row r="24" spans="2:13" ht="12.75" customHeight="1">
      <c r="B24" s="69"/>
      <c r="C24" s="3"/>
      <c r="D24" s="73"/>
      <c r="E24" s="73"/>
      <c r="F24" s="73"/>
      <c r="G24" s="73"/>
      <c r="H24" s="24"/>
      <c r="I24" s="22"/>
      <c r="J24" s="73"/>
      <c r="K24" s="73"/>
      <c r="L24" s="73"/>
      <c r="M24" s="73"/>
    </row>
    <row r="25" spans="2:13" ht="12.75" customHeight="1">
      <c r="B25" s="69"/>
      <c r="C25" s="3" t="s">
        <v>64</v>
      </c>
      <c r="D25" s="86">
        <f>IF(D16&lt;4,"",C16)</f>
      </c>
      <c r="E25" s="86"/>
      <c r="F25" s="86"/>
      <c r="G25" s="86"/>
      <c r="H25" s="79"/>
      <c r="I25" s="80"/>
      <c r="J25" s="86">
        <f>IF(D6&lt;5,"",C6)</f>
      </c>
      <c r="K25" s="86"/>
      <c r="L25" s="86"/>
      <c r="M25" s="86"/>
    </row>
    <row r="26" spans="2:13" ht="12.75" customHeight="1">
      <c r="B26" s="69"/>
      <c r="C26" s="3"/>
      <c r="D26" s="3"/>
      <c r="E26" s="3"/>
      <c r="F26" s="3"/>
      <c r="G26" s="3"/>
      <c r="H26" s="24"/>
      <c r="I26" s="22"/>
      <c r="J26" s="3"/>
      <c r="K26" s="3"/>
      <c r="L26" s="3"/>
      <c r="M26" s="3"/>
    </row>
    <row r="27" spans="2:13" ht="12.75" customHeight="1">
      <c r="B27" s="69"/>
      <c r="C27" s="3" t="s">
        <v>67</v>
      </c>
      <c r="D27" s="86">
        <f>IF(D10&lt;5,"",C10)</f>
      </c>
      <c r="E27" s="86"/>
      <c r="F27" s="86"/>
      <c r="G27" s="86"/>
      <c r="H27" s="79"/>
      <c r="I27" s="80"/>
      <c r="J27" s="86">
        <f>IF(D20&lt;4,"",C20)</f>
      </c>
      <c r="K27" s="86"/>
      <c r="L27" s="86"/>
      <c r="M27" s="86"/>
    </row>
    <row r="28" spans="2:13" ht="12.75" customHeight="1">
      <c r="B28" s="3"/>
      <c r="C28" s="3"/>
      <c r="D28" s="74"/>
      <c r="E28" s="74"/>
      <c r="F28" s="74"/>
      <c r="G28" s="74"/>
      <c r="H28" s="24"/>
      <c r="I28" s="22"/>
      <c r="J28" s="74"/>
      <c r="K28" s="74"/>
      <c r="L28" s="74"/>
      <c r="M28" s="74"/>
    </row>
    <row r="29" spans="2:13" ht="12.75" customHeight="1">
      <c r="B29" s="3"/>
      <c r="C29" s="3" t="s">
        <v>65</v>
      </c>
      <c r="D29" s="86">
        <f>IF(I23="","",IF(H23&gt;I23,J23,D23))</f>
      </c>
      <c r="E29" s="86"/>
      <c r="F29" s="86"/>
      <c r="G29" s="86"/>
      <c r="H29" s="79"/>
      <c r="I29" s="80"/>
      <c r="J29" s="86">
        <f>IF(I25="","",IF(H25&gt;I25,J25,D25))</f>
      </c>
      <c r="K29" s="86"/>
      <c r="L29" s="86"/>
      <c r="M29" s="86"/>
    </row>
    <row r="30" spans="2:10" ht="12.75" customHeight="1">
      <c r="B30" s="3"/>
      <c r="C30" s="3"/>
      <c r="D30" s="70"/>
      <c r="E30" s="70"/>
      <c r="F30" s="70"/>
      <c r="G30" s="45"/>
      <c r="H30" s="23"/>
      <c r="I30" s="23"/>
      <c r="J30" s="70"/>
    </row>
    <row r="31" spans="2:13" ht="12.75" customHeight="1">
      <c r="B31" s="69"/>
      <c r="C31" s="3" t="s">
        <v>49</v>
      </c>
      <c r="D31" s="86">
        <f>IF(I23="","",IF(H23&gt;I23,D23,J23))</f>
      </c>
      <c r="E31" s="86"/>
      <c r="F31" s="86"/>
      <c r="G31" s="86"/>
      <c r="H31" s="80"/>
      <c r="I31" s="80"/>
      <c r="J31" s="86">
        <f>IF(I25="","",IF(H25&gt;I25,D25,J25))</f>
      </c>
      <c r="K31" s="86"/>
      <c r="L31" s="86"/>
      <c r="M31" s="86"/>
    </row>
    <row r="32" spans="2:7" ht="12.75" customHeight="1">
      <c r="B32" s="3"/>
      <c r="C32" s="3"/>
      <c r="D32" s="3"/>
      <c r="E32" s="3"/>
      <c r="F32" s="3"/>
      <c r="G32" s="3"/>
    </row>
    <row r="35" ht="10.5">
      <c r="C35" s="72" t="s">
        <v>51</v>
      </c>
    </row>
    <row r="36" ht="10.5">
      <c r="C36" s="72"/>
    </row>
    <row r="37" spans="3:8" ht="15">
      <c r="C37" s="59" t="s">
        <v>52</v>
      </c>
      <c r="D37" s="95">
        <f>IF(I31="","",IF(H31&gt;I31,D31,J31))</f>
      </c>
      <c r="E37" s="95"/>
      <c r="F37" s="95"/>
      <c r="G37" s="95"/>
      <c r="H37" s="95"/>
    </row>
    <row r="38" spans="3:8" s="71" customFormat="1" ht="12.75">
      <c r="C38" s="58" t="s">
        <v>53</v>
      </c>
      <c r="D38" s="96">
        <f>IF(I31="","",IF(I31&gt;H31,D31,J31))</f>
      </c>
      <c r="E38" s="96"/>
      <c r="F38" s="96"/>
      <c r="G38" s="96"/>
      <c r="H38" s="96"/>
    </row>
    <row r="39" spans="3:8" s="71" customFormat="1" ht="12.75">
      <c r="C39" s="58" t="s">
        <v>56</v>
      </c>
      <c r="D39" s="96">
        <f>IF(I29="","",IF(H29&gt;I29,D29,J29))</f>
      </c>
      <c r="E39" s="96"/>
      <c r="F39" s="96"/>
      <c r="G39" s="96"/>
      <c r="H39" s="96"/>
    </row>
    <row r="40" spans="3:8" s="71" customFormat="1" ht="12.75">
      <c r="C40" s="58" t="s">
        <v>55</v>
      </c>
      <c r="D40" s="96">
        <f>IF(I29="","",IF(H29&lt;I29,D29,J29))</f>
      </c>
      <c r="E40" s="96"/>
      <c r="F40" s="96"/>
      <c r="G40" s="96"/>
      <c r="H40" s="96"/>
    </row>
    <row r="41" spans="3:8" ht="12.75">
      <c r="C41" s="58" t="s">
        <v>77</v>
      </c>
      <c r="D41" s="96">
        <f>IF(I27="","",IF(H27&lt;I27,D27,J27))</f>
      </c>
      <c r="E41" s="96"/>
      <c r="F41" s="96"/>
      <c r="G41" s="96"/>
      <c r="H41" s="96"/>
    </row>
    <row r="46" ht="12">
      <c r="X46" s="75" t="s">
        <v>70</v>
      </c>
    </row>
  </sheetData>
  <sheetProtection sheet="1" objects="1" scenarios="1"/>
  <mergeCells count="39">
    <mergeCell ref="D41:H41"/>
    <mergeCell ref="D39:H39"/>
    <mergeCell ref="D40:H40"/>
    <mergeCell ref="D31:G31"/>
    <mergeCell ref="J31:M31"/>
    <mergeCell ref="D37:H37"/>
    <mergeCell ref="D38:H38"/>
    <mergeCell ref="D29:G29"/>
    <mergeCell ref="J29:M29"/>
    <mergeCell ref="D27:G27"/>
    <mergeCell ref="J27:M27"/>
    <mergeCell ref="D23:G23"/>
    <mergeCell ref="J23:M23"/>
    <mergeCell ref="D25:G25"/>
    <mergeCell ref="J25:M25"/>
    <mergeCell ref="J14:J15"/>
    <mergeCell ref="K14:K15"/>
    <mergeCell ref="L14:S14"/>
    <mergeCell ref="T14:AA14"/>
    <mergeCell ref="F14:F15"/>
    <mergeCell ref="G14:G15"/>
    <mergeCell ref="H14:H15"/>
    <mergeCell ref="I14:I15"/>
    <mergeCell ref="B14:B15"/>
    <mergeCell ref="C14:C15"/>
    <mergeCell ref="D14:D15"/>
    <mergeCell ref="E14:E15"/>
    <mergeCell ref="J3:J4"/>
    <mergeCell ref="K3:K4"/>
    <mergeCell ref="L3:S3"/>
    <mergeCell ref="T3:AA3"/>
    <mergeCell ref="F3:F4"/>
    <mergeCell ref="G3:G4"/>
    <mergeCell ref="H3:H4"/>
    <mergeCell ref="I3:I4"/>
    <mergeCell ref="B3:B4"/>
    <mergeCell ref="C3:C4"/>
    <mergeCell ref="D3:D4"/>
    <mergeCell ref="E3:E4"/>
  </mergeCells>
  <conditionalFormatting sqref="B6:B9 C16:AA16 B10:AA10 C5:AA9 B17:AA20">
    <cfRule type="expression" priority="1" dxfId="3" stopIfTrue="1">
      <formula>$B5&lt;&gt;""</formula>
    </cfRule>
  </conditionalFormatting>
  <conditionalFormatting sqref="H31:I31 H29:I29 H23:I23 H25:I25 H27:I27">
    <cfRule type="expression" priority="2" dxfId="4" stopIfTrue="1">
      <formula>ISBLANK(H23)</formula>
    </cfRule>
  </conditionalFormatting>
  <conditionalFormatting sqref="D40:H40">
    <cfRule type="expression" priority="3" dxfId="5" stopIfTrue="1">
      <formula>ISBLANK($I$18)</formula>
    </cfRule>
  </conditionalFormatting>
  <conditionalFormatting sqref="D41:H41">
    <cfRule type="expression" priority="4" dxfId="5" stopIfTrue="1">
      <formula>ISBLANK($I$16)</formula>
    </cfRule>
  </conditionalFormatting>
  <conditionalFormatting sqref="D39:H39">
    <cfRule type="expression" priority="5" dxfId="5" stopIfTrue="1">
      <formula>ISBLANK($H$18)</formula>
    </cfRule>
  </conditionalFormatting>
  <conditionalFormatting sqref="D31:G31">
    <cfRule type="expression" priority="6" dxfId="2" stopIfTrue="1">
      <formula>$H$31&gt;$I$31</formula>
    </cfRule>
  </conditionalFormatting>
  <conditionalFormatting sqref="J31:M31">
    <cfRule type="expression" priority="7" dxfId="2" stopIfTrue="1">
      <formula>$I$31&gt;$H$31</formula>
    </cfRule>
  </conditionalFormatting>
  <conditionalFormatting sqref="J29:M29">
    <cfRule type="expression" priority="8" dxfId="2" stopIfTrue="1">
      <formula>#REF!&gt;#REF!</formula>
    </cfRule>
  </conditionalFormatting>
  <conditionalFormatting sqref="D29:G29">
    <cfRule type="expression" priority="9" dxfId="2" stopIfTrue="1">
      <formula>#REF!&gt;#REF!</formula>
    </cfRule>
  </conditionalFormatting>
  <conditionalFormatting sqref="D26:G26">
    <cfRule type="expression" priority="10" dxfId="5" stopIfTrue="1">
      <formula>$D$9&lt;4</formula>
    </cfRule>
    <cfRule type="expression" priority="11" dxfId="2" stopIfTrue="1">
      <formula>#REF!&gt;#REF!</formula>
    </cfRule>
  </conditionalFormatting>
  <conditionalFormatting sqref="J26:M26">
    <cfRule type="expression" priority="12" dxfId="5" stopIfTrue="1">
      <formula>$D$9&lt;4</formula>
    </cfRule>
    <cfRule type="expression" priority="13" dxfId="2" stopIfTrue="1">
      <formula>#REF!&gt;#REF!</formula>
    </cfRule>
  </conditionalFormatting>
  <conditionalFormatting sqref="D24:G24">
    <cfRule type="expression" priority="14" dxfId="5" stopIfTrue="1">
      <formula>$D$9&lt;5</formula>
    </cfRule>
    <cfRule type="expression" priority="15" dxfId="2" stopIfTrue="1">
      <formula>$H$16&gt;$I$16</formula>
    </cfRule>
  </conditionalFormatting>
  <conditionalFormatting sqref="J24:M24">
    <cfRule type="expression" priority="16" dxfId="5" stopIfTrue="1">
      <formula>$D$9&lt;5</formula>
    </cfRule>
    <cfRule type="expression" priority="17" dxfId="2" stopIfTrue="1">
      <formula>$I$16&gt;$H$16</formula>
    </cfRule>
  </conditionalFormatting>
  <conditionalFormatting sqref="D23:G23">
    <cfRule type="expression" priority="18" dxfId="2" stopIfTrue="1">
      <formula>$H$23&gt;$I$23</formula>
    </cfRule>
  </conditionalFormatting>
  <conditionalFormatting sqref="J23:M23">
    <cfRule type="expression" priority="19" dxfId="2" stopIfTrue="1">
      <formula>$I$23&gt;$H$23</formula>
    </cfRule>
  </conditionalFormatting>
  <conditionalFormatting sqref="J25:M25">
    <cfRule type="expression" priority="20" dxfId="2" stopIfTrue="1">
      <formula>$I$25&gt;$H$25</formula>
    </cfRule>
  </conditionalFormatting>
  <conditionalFormatting sqref="D25:G25">
    <cfRule type="expression" priority="21" dxfId="2" stopIfTrue="1">
      <formula>$H$25&gt;$I$25</formula>
    </cfRule>
  </conditionalFormatting>
  <conditionalFormatting sqref="J27:M27">
    <cfRule type="expression" priority="22" dxfId="2" stopIfTrue="1">
      <formula>$I$27&gt;$H$27</formula>
    </cfRule>
  </conditionalFormatting>
  <conditionalFormatting sqref="D27:G27">
    <cfRule type="expression" priority="23" dxfId="2" stopIfTrue="1">
      <formula>$H$27&gt;$I$27</formula>
    </cfRule>
  </conditionalFormatting>
  <conditionalFormatting sqref="B16 B5">
    <cfRule type="expression" priority="24" dxfId="3" stopIfTrue="1">
      <formula>$B$5&lt;&gt;""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B1:R4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4.7109375" style="3" customWidth="1"/>
    <col min="3" max="4" width="9.140625" style="3" customWidth="1"/>
    <col min="5" max="6" width="4.7109375" style="3" customWidth="1"/>
    <col min="7" max="7" width="9.140625" style="3" customWidth="1"/>
    <col min="8" max="8" width="4.7109375" style="3" customWidth="1"/>
    <col min="9" max="9" width="9.140625" style="3" customWidth="1"/>
    <col min="10" max="10" width="4.7109375" style="3" customWidth="1"/>
    <col min="11" max="12" width="9.140625" style="3" customWidth="1"/>
    <col min="13" max="14" width="4.7109375" style="3" customWidth="1"/>
    <col min="15" max="15" width="9.140625" style="3" customWidth="1"/>
    <col min="16" max="16" width="4.7109375" style="3" customWidth="1"/>
    <col min="17" max="16384" width="9.140625" style="3" customWidth="1"/>
  </cols>
  <sheetData>
    <row r="1" ht="12.75">
      <c r="C1" s="5" t="s">
        <v>5</v>
      </c>
    </row>
    <row r="2" ht="13.5" thickBot="1"/>
    <row r="3" spans="2:16" s="4" customFormat="1" ht="12.75">
      <c r="B3" s="15"/>
      <c r="C3" s="6" t="s">
        <v>20</v>
      </c>
      <c r="D3" s="6"/>
      <c r="E3" s="6"/>
      <c r="F3" s="6"/>
      <c r="G3" s="6"/>
      <c r="H3" s="7"/>
      <c r="I3" s="14"/>
      <c r="J3" s="15"/>
      <c r="K3" s="6" t="s">
        <v>21</v>
      </c>
      <c r="L3" s="6"/>
      <c r="M3" s="6"/>
      <c r="N3" s="6"/>
      <c r="O3" s="6"/>
      <c r="P3" s="7"/>
    </row>
    <row r="4" spans="2:16" ht="12.75">
      <c r="B4" s="8"/>
      <c r="C4" s="9"/>
      <c r="D4" s="9"/>
      <c r="E4" s="9"/>
      <c r="F4" s="9"/>
      <c r="G4" s="9"/>
      <c r="H4" s="10"/>
      <c r="I4" s="9"/>
      <c r="J4" s="8"/>
      <c r="K4" s="9"/>
      <c r="L4" s="9"/>
      <c r="M4" s="9"/>
      <c r="N4" s="9"/>
      <c r="O4" s="9"/>
      <c r="P4" s="10"/>
    </row>
    <row r="5" spans="2:16" ht="12.75">
      <c r="B5" s="8"/>
      <c r="C5" s="9" t="s">
        <v>3</v>
      </c>
      <c r="D5" s="9" t="s">
        <v>6</v>
      </c>
      <c r="E5" s="94" t="s">
        <v>0</v>
      </c>
      <c r="F5" s="94"/>
      <c r="G5" s="9" t="s">
        <v>7</v>
      </c>
      <c r="H5" s="10"/>
      <c r="I5" s="9"/>
      <c r="J5" s="8"/>
      <c r="K5" s="9" t="s">
        <v>3</v>
      </c>
      <c r="L5" s="9" t="s">
        <v>6</v>
      </c>
      <c r="M5" s="94" t="s">
        <v>0</v>
      </c>
      <c r="N5" s="94"/>
      <c r="O5" s="9" t="s">
        <v>7</v>
      </c>
      <c r="P5" s="10"/>
    </row>
    <row r="6" spans="2:16" ht="12.75">
      <c r="B6" s="8"/>
      <c r="C6" s="9">
        <v>1</v>
      </c>
      <c r="D6" s="9" t="str">
        <f>'Fixtures (5)'!B4</f>
        <v>A</v>
      </c>
      <c r="E6" s="81"/>
      <c r="F6" s="81"/>
      <c r="G6" s="9" t="str">
        <f>'Fixtures (5)'!E4</f>
        <v>B</v>
      </c>
      <c r="H6" s="10"/>
      <c r="I6" s="9"/>
      <c r="J6" s="8"/>
      <c r="K6" s="9">
        <v>1</v>
      </c>
      <c r="L6" s="9" t="str">
        <f>Setup!B14</f>
        <v>F</v>
      </c>
      <c r="M6" s="81"/>
      <c r="N6" s="81"/>
      <c r="O6" s="9" t="str">
        <f>Setup!B15</f>
        <v>G</v>
      </c>
      <c r="P6" s="10"/>
    </row>
    <row r="7" spans="2:16" ht="12.75">
      <c r="B7" s="8"/>
      <c r="C7" s="9">
        <v>1</v>
      </c>
      <c r="D7" s="9" t="str">
        <f>'Fixtures (5)'!B5</f>
        <v>C</v>
      </c>
      <c r="E7" s="81"/>
      <c r="F7" s="81"/>
      <c r="G7" s="9" t="str">
        <f>'Fixtures (5)'!E5</f>
        <v>D</v>
      </c>
      <c r="H7" s="10"/>
      <c r="I7" s="9"/>
      <c r="J7" s="8"/>
      <c r="K7" s="9">
        <v>1</v>
      </c>
      <c r="L7" s="9" t="str">
        <f>Setup!B16</f>
        <v>H</v>
      </c>
      <c r="M7" s="81"/>
      <c r="N7" s="81"/>
      <c r="O7" s="9" t="str">
        <f>Setup!B17</f>
        <v>I</v>
      </c>
      <c r="P7" s="10"/>
    </row>
    <row r="8" spans="2:16" ht="12.75">
      <c r="B8" s="8"/>
      <c r="C8" s="9">
        <v>2</v>
      </c>
      <c r="D8" s="9" t="str">
        <f>'Fixtures (5)'!B6</f>
        <v>A</v>
      </c>
      <c r="E8" s="81"/>
      <c r="F8" s="81"/>
      <c r="G8" s="9" t="str">
        <f>'Fixtures (5)'!E6</f>
        <v>E</v>
      </c>
      <c r="H8" s="10"/>
      <c r="I8" s="9"/>
      <c r="J8" s="8"/>
      <c r="K8" s="9">
        <v>2</v>
      </c>
      <c r="L8" s="9" t="str">
        <f>L6</f>
        <v>F</v>
      </c>
      <c r="M8" s="81"/>
      <c r="N8" s="81"/>
      <c r="O8" s="9" t="str">
        <f>Setup!B18</f>
        <v>J</v>
      </c>
      <c r="P8" s="10"/>
    </row>
    <row r="9" spans="2:16" ht="12.75">
      <c r="B9" s="8"/>
      <c r="C9" s="9">
        <v>2</v>
      </c>
      <c r="D9" s="9" t="str">
        <f>'Fixtures (5)'!B7</f>
        <v>B</v>
      </c>
      <c r="E9" s="81"/>
      <c r="F9" s="81"/>
      <c r="G9" s="9" t="str">
        <f>'Fixtures (5)'!E7</f>
        <v>C</v>
      </c>
      <c r="H9" s="10"/>
      <c r="I9" s="9"/>
      <c r="J9" s="8"/>
      <c r="K9" s="9">
        <v>2</v>
      </c>
      <c r="L9" s="9" t="str">
        <f>O6</f>
        <v>G</v>
      </c>
      <c r="M9" s="81"/>
      <c r="N9" s="81"/>
      <c r="O9" s="9" t="str">
        <f>L7</f>
        <v>H</v>
      </c>
      <c r="P9" s="10"/>
    </row>
    <row r="10" spans="2:16" ht="12.75">
      <c r="B10" s="8"/>
      <c r="C10" s="9">
        <v>3</v>
      </c>
      <c r="D10" s="9" t="str">
        <f>'Fixtures (5)'!B8</f>
        <v>A</v>
      </c>
      <c r="E10" s="81"/>
      <c r="F10" s="81"/>
      <c r="G10" s="9" t="str">
        <f>'Fixtures (5)'!E8</f>
        <v>D</v>
      </c>
      <c r="H10" s="10"/>
      <c r="I10" s="9"/>
      <c r="J10" s="8"/>
      <c r="K10" s="9">
        <v>3</v>
      </c>
      <c r="L10" s="9" t="str">
        <f>L6</f>
        <v>F</v>
      </c>
      <c r="M10" s="81"/>
      <c r="N10" s="81"/>
      <c r="O10" s="9" t="str">
        <f>O7</f>
        <v>I</v>
      </c>
      <c r="P10" s="10"/>
    </row>
    <row r="11" spans="2:16" ht="12.75">
      <c r="B11" s="8"/>
      <c r="C11" s="9">
        <v>3</v>
      </c>
      <c r="D11" s="9" t="str">
        <f>'Fixtures (5)'!B9</f>
        <v>B</v>
      </c>
      <c r="E11" s="81"/>
      <c r="F11" s="81"/>
      <c r="G11" s="9" t="str">
        <f>'Fixtures (5)'!E9</f>
        <v>E</v>
      </c>
      <c r="H11" s="10"/>
      <c r="I11" s="9"/>
      <c r="J11" s="8"/>
      <c r="K11" s="9">
        <v>3</v>
      </c>
      <c r="L11" s="9" t="str">
        <f>O6</f>
        <v>G</v>
      </c>
      <c r="M11" s="81"/>
      <c r="N11" s="81"/>
      <c r="O11" s="9" t="str">
        <f>O8</f>
        <v>J</v>
      </c>
      <c r="P11" s="10"/>
    </row>
    <row r="12" spans="2:16" ht="12.75">
      <c r="B12" s="8"/>
      <c r="C12" s="9">
        <v>4</v>
      </c>
      <c r="D12" s="9" t="str">
        <f>'Fixtures (5)'!B10</f>
        <v>A</v>
      </c>
      <c r="E12" s="81"/>
      <c r="F12" s="81"/>
      <c r="G12" s="9" t="str">
        <f>'Fixtures (5)'!E10</f>
        <v>C</v>
      </c>
      <c r="H12" s="10"/>
      <c r="I12" s="9"/>
      <c r="J12" s="8"/>
      <c r="K12" s="9">
        <v>4</v>
      </c>
      <c r="L12" s="9" t="str">
        <f>L6</f>
        <v>F</v>
      </c>
      <c r="M12" s="81"/>
      <c r="N12" s="81"/>
      <c r="O12" s="9" t="str">
        <f>L7</f>
        <v>H</v>
      </c>
      <c r="P12" s="10"/>
    </row>
    <row r="13" spans="2:16" ht="12.75">
      <c r="B13" s="8"/>
      <c r="C13" s="9">
        <v>4</v>
      </c>
      <c r="D13" s="9" t="str">
        <f>'Fixtures (5)'!B11</f>
        <v>D</v>
      </c>
      <c r="E13" s="81"/>
      <c r="F13" s="81"/>
      <c r="G13" s="9" t="str">
        <f>'Fixtures (5)'!E11</f>
        <v>E</v>
      </c>
      <c r="H13" s="10"/>
      <c r="J13" s="8"/>
      <c r="K13" s="9">
        <v>4</v>
      </c>
      <c r="L13" s="9" t="str">
        <f>O7</f>
        <v>I</v>
      </c>
      <c r="M13" s="81"/>
      <c r="N13" s="81"/>
      <c r="O13" s="9" t="str">
        <f>O8</f>
        <v>J</v>
      </c>
      <c r="P13" s="10"/>
    </row>
    <row r="14" spans="2:16" ht="12.75">
      <c r="B14" s="8"/>
      <c r="C14" s="9">
        <v>5</v>
      </c>
      <c r="D14" s="9" t="str">
        <f>'Fixtures (5)'!B12</f>
        <v>B</v>
      </c>
      <c r="E14" s="81"/>
      <c r="F14" s="81"/>
      <c r="G14" s="9" t="str">
        <f>'Fixtures (5)'!E12</f>
        <v>D</v>
      </c>
      <c r="H14" s="10"/>
      <c r="J14" s="8"/>
      <c r="K14" s="9">
        <v>5</v>
      </c>
      <c r="L14" s="9" t="str">
        <f>O6</f>
        <v>G</v>
      </c>
      <c r="M14" s="81"/>
      <c r="N14" s="81"/>
      <c r="O14" s="9" t="str">
        <f>O7</f>
        <v>I</v>
      </c>
      <c r="P14" s="10"/>
    </row>
    <row r="15" spans="2:16" ht="12.75">
      <c r="B15" s="8"/>
      <c r="C15" s="9">
        <v>5</v>
      </c>
      <c r="D15" s="9" t="str">
        <f>'Fixtures (5)'!B13</f>
        <v>C</v>
      </c>
      <c r="E15" s="81"/>
      <c r="F15" s="81"/>
      <c r="G15" s="9" t="str">
        <f>'Fixtures (5)'!E13</f>
        <v>E</v>
      </c>
      <c r="H15" s="10"/>
      <c r="J15" s="8"/>
      <c r="K15" s="9">
        <v>5</v>
      </c>
      <c r="L15" s="9" t="str">
        <f>L7</f>
        <v>H</v>
      </c>
      <c r="M15" s="81"/>
      <c r="N15" s="81"/>
      <c r="O15" s="9" t="str">
        <f>O8</f>
        <v>J</v>
      </c>
      <c r="P15" s="10"/>
    </row>
    <row r="16" spans="2:16" ht="13.5" thickBot="1">
      <c r="B16" s="11"/>
      <c r="C16" s="12"/>
      <c r="D16" s="12"/>
      <c r="E16" s="12"/>
      <c r="F16" s="12"/>
      <c r="G16" s="12"/>
      <c r="H16" s="13"/>
      <c r="J16" s="11"/>
      <c r="K16" s="12"/>
      <c r="L16" s="12"/>
      <c r="M16" s="12"/>
      <c r="N16" s="12"/>
      <c r="O16" s="12"/>
      <c r="P16" s="13"/>
    </row>
    <row r="43" ht="12.75">
      <c r="R43" s="75" t="s">
        <v>70</v>
      </c>
    </row>
  </sheetData>
  <sheetProtection sheet="1" objects="1" scenarios="1"/>
  <mergeCells count="2">
    <mergeCell ref="E5:F5"/>
    <mergeCell ref="M5:N5"/>
  </mergeCells>
  <conditionalFormatting sqref="E6:F15 M6:N15">
    <cfRule type="expression" priority="1" dxfId="1" stopIfTrue="1">
      <formula>ISBLANK(E6)</formula>
    </cfRule>
  </conditionalFormatting>
  <conditionalFormatting sqref="D6:D15">
    <cfRule type="expression" priority="2" dxfId="2" stopIfTrue="1">
      <formula>$E6&gt;$F6</formula>
    </cfRule>
  </conditionalFormatting>
  <conditionalFormatting sqref="G6:G15">
    <cfRule type="expression" priority="3" dxfId="2" stopIfTrue="1">
      <formula>$F6&gt;$E6</formula>
    </cfRule>
  </conditionalFormatting>
  <conditionalFormatting sqref="L6:L15">
    <cfRule type="expression" priority="4" dxfId="2" stopIfTrue="1">
      <formula>$M6&gt;$N6</formula>
    </cfRule>
  </conditionalFormatting>
  <conditionalFormatting sqref="O6:O15">
    <cfRule type="expression" priority="5" dxfId="2" stopIfTrue="1">
      <formula>$N6&gt;$M6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 </cp:lastModifiedBy>
  <dcterms:created xsi:type="dcterms:W3CDTF">2009-04-11T09:45:08Z</dcterms:created>
  <dcterms:modified xsi:type="dcterms:W3CDTF">2011-03-10T14:31:49Z</dcterms:modified>
  <cp:category/>
  <cp:version/>
  <cp:contentType/>
  <cp:contentStatus/>
</cp:coreProperties>
</file>